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09\fu\Общая\отдел форм и испо бюдж\2022\на сайт\на сайт проект 2022\"/>
    </mc:Choice>
  </mc:AlternateContent>
  <bookViews>
    <workbookView xWindow="0" yWindow="0" windowWidth="28800" windowHeight="11730"/>
  </bookViews>
  <sheets>
    <sheet name="Лист1" sheetId="1" r:id="rId1"/>
  </sheets>
  <definedNames>
    <definedName name="_xlnm.Print_Titles" localSheetId="0">Лист1!$4:$4</definedName>
  </definedNames>
  <calcPr calcId="152511"/>
</workbook>
</file>

<file path=xl/calcChain.xml><?xml version="1.0" encoding="utf-8"?>
<calcChain xmlns="http://schemas.openxmlformats.org/spreadsheetml/2006/main">
  <c r="E39" i="1" l="1"/>
  <c r="K38" i="1"/>
  <c r="I38" i="1"/>
  <c r="G38" i="1"/>
  <c r="F38" i="1"/>
  <c r="E38" i="1"/>
  <c r="E76" i="1"/>
  <c r="F76" i="1"/>
  <c r="G76" i="1"/>
  <c r="I76" i="1"/>
  <c r="K76" i="1"/>
  <c r="K44" i="1"/>
  <c r="I44" i="1"/>
  <c r="G44" i="1"/>
  <c r="F44" i="1"/>
  <c r="E44" i="1"/>
  <c r="L24" i="1" l="1"/>
  <c r="J24" i="1"/>
  <c r="H24" i="1"/>
  <c r="K63" i="1"/>
  <c r="I63" i="1"/>
  <c r="G63" i="1"/>
  <c r="F63" i="1"/>
  <c r="L67" i="1"/>
  <c r="J67" i="1"/>
  <c r="H67" i="1"/>
  <c r="G32" i="1"/>
  <c r="F32" i="1"/>
  <c r="J34" i="1"/>
  <c r="K20" i="1"/>
  <c r="I20" i="1"/>
  <c r="G20" i="1"/>
  <c r="F20" i="1"/>
  <c r="E20" i="1" l="1"/>
  <c r="L31" i="1" l="1"/>
  <c r="J31" i="1"/>
  <c r="H31" i="1"/>
  <c r="L75" i="1"/>
  <c r="L73" i="1"/>
  <c r="J75" i="1"/>
  <c r="J73" i="1"/>
  <c r="H75" i="1"/>
  <c r="H73" i="1"/>
  <c r="L62" i="1"/>
  <c r="L59" i="1"/>
  <c r="L47" i="1"/>
  <c r="J62" i="1"/>
  <c r="J59" i="1"/>
  <c r="H59" i="1"/>
  <c r="H47" i="1"/>
  <c r="L35" i="1"/>
  <c r="J35" i="1"/>
  <c r="H35" i="1"/>
  <c r="L26" i="1"/>
  <c r="K32" i="1"/>
  <c r="I32" i="1"/>
  <c r="E32" i="1"/>
  <c r="H26" i="1"/>
  <c r="J26" i="1"/>
  <c r="K71" i="1"/>
  <c r="I71" i="1"/>
  <c r="G71" i="1"/>
  <c r="K40" i="1"/>
  <c r="I40" i="1"/>
  <c r="G40" i="1"/>
  <c r="K29" i="1"/>
  <c r="I29" i="1"/>
  <c r="G29" i="1"/>
  <c r="F29" i="1"/>
  <c r="K13" i="1"/>
  <c r="I13" i="1"/>
  <c r="G13" i="1"/>
  <c r="F13" i="1"/>
  <c r="K8" i="1"/>
  <c r="I8" i="1"/>
  <c r="G8" i="1"/>
  <c r="F8" i="1"/>
  <c r="K6" i="1"/>
  <c r="I6" i="1"/>
  <c r="G6" i="1"/>
  <c r="F6" i="1"/>
  <c r="E71" i="1"/>
  <c r="E63" i="1"/>
  <c r="E40" i="1"/>
  <c r="E29" i="1"/>
  <c r="E13" i="1"/>
  <c r="E8" i="1"/>
  <c r="F5" i="1" l="1"/>
  <c r="G39" i="1"/>
  <c r="K5" i="1"/>
  <c r="K39" i="1"/>
  <c r="I39" i="1"/>
  <c r="G5" i="1"/>
  <c r="I5" i="1"/>
  <c r="E6" i="1"/>
  <c r="E5" i="1" s="1"/>
  <c r="E80" i="1" l="1"/>
  <c r="G80" i="1"/>
  <c r="K80" i="1"/>
  <c r="I80" i="1"/>
  <c r="F71" i="1"/>
  <c r="F40" i="1" l="1"/>
  <c r="F39" i="1" s="1"/>
  <c r="L48" i="1"/>
  <c r="H48" i="1"/>
  <c r="H55" i="1"/>
  <c r="J55" i="1"/>
  <c r="L55" i="1"/>
  <c r="L43" i="1"/>
  <c r="H43" i="1"/>
  <c r="J43" i="1"/>
  <c r="J48" i="1"/>
  <c r="J47" i="1"/>
  <c r="F80" i="1" l="1"/>
  <c r="L6" i="1"/>
  <c r="L7" i="1"/>
  <c r="L8" i="1"/>
  <c r="L9" i="1"/>
  <c r="L10" i="1"/>
  <c r="L11" i="1"/>
  <c r="L12" i="1"/>
  <c r="L13" i="1"/>
  <c r="L14" i="1"/>
  <c r="L15" i="1"/>
  <c r="L17" i="1"/>
  <c r="L18" i="1"/>
  <c r="L20" i="1"/>
  <c r="L21" i="1"/>
  <c r="L22" i="1"/>
  <c r="L23" i="1"/>
  <c r="L25" i="1"/>
  <c r="L28" i="1"/>
  <c r="L29" i="1"/>
  <c r="L30" i="1"/>
  <c r="L32" i="1"/>
  <c r="L33" i="1"/>
  <c r="L34" i="1"/>
  <c r="L36" i="1"/>
  <c r="L40" i="1"/>
  <c r="L42" i="1"/>
  <c r="L44" i="1"/>
  <c r="L63" i="1"/>
  <c r="L65" i="1"/>
  <c r="L66" i="1"/>
  <c r="L71" i="1"/>
  <c r="L72" i="1"/>
  <c r="L5" i="1"/>
  <c r="J6" i="1"/>
  <c r="J7" i="1"/>
  <c r="J8" i="1"/>
  <c r="J9" i="1"/>
  <c r="J10" i="1"/>
  <c r="J11" i="1"/>
  <c r="J12" i="1"/>
  <c r="J13" i="1"/>
  <c r="J14" i="1"/>
  <c r="J15" i="1"/>
  <c r="J17" i="1"/>
  <c r="J18" i="1"/>
  <c r="J20" i="1"/>
  <c r="J21" i="1"/>
  <c r="J22" i="1"/>
  <c r="J23" i="1"/>
  <c r="J25" i="1"/>
  <c r="J28" i="1"/>
  <c r="J29" i="1"/>
  <c r="J30" i="1"/>
  <c r="J32" i="1"/>
  <c r="J33" i="1"/>
  <c r="J36" i="1"/>
  <c r="J39" i="1"/>
  <c r="J40" i="1"/>
  <c r="J42" i="1"/>
  <c r="J44" i="1"/>
  <c r="J63" i="1"/>
  <c r="J65" i="1"/>
  <c r="J66" i="1"/>
  <c r="J71" i="1"/>
  <c r="J72" i="1"/>
  <c r="J5" i="1"/>
  <c r="H72" i="1"/>
  <c r="H71" i="1"/>
  <c r="H66" i="1"/>
  <c r="H65" i="1"/>
  <c r="H63" i="1"/>
  <c r="H62" i="1"/>
  <c r="H44" i="1"/>
  <c r="H42" i="1"/>
  <c r="H40" i="1"/>
  <c r="H36" i="1"/>
  <c r="H34" i="1"/>
  <c r="H33" i="1"/>
  <c r="H32" i="1"/>
  <c r="H30" i="1"/>
  <c r="H29" i="1"/>
  <c r="H28" i="1"/>
  <c r="H25" i="1"/>
  <c r="H23" i="1"/>
  <c r="H22" i="1"/>
  <c r="H21" i="1"/>
  <c r="H20" i="1"/>
  <c r="H18" i="1"/>
  <c r="H17" i="1"/>
  <c r="H15" i="1"/>
  <c r="H14" i="1"/>
  <c r="H13" i="1"/>
  <c r="H12" i="1"/>
  <c r="H11" i="1"/>
  <c r="H10" i="1"/>
  <c r="H9" i="1"/>
  <c r="H8" i="1"/>
  <c r="H7" i="1"/>
  <c r="H6" i="1"/>
  <c r="H5" i="1"/>
  <c r="L80" i="1" l="1"/>
  <c r="J80" i="1"/>
  <c r="H80" i="1"/>
  <c r="H38" i="1"/>
  <c r="L39" i="1"/>
  <c r="H39" i="1"/>
  <c r="J38" i="1"/>
  <c r="L38" i="1"/>
</calcChain>
</file>

<file path=xl/sharedStrings.xml><?xml version="1.0" encoding="utf-8"?>
<sst xmlns="http://schemas.openxmlformats.org/spreadsheetml/2006/main" count="305" uniqueCount="170">
  <si>
    <t>Код бюджетной классификации Российской Федерации</t>
  </si>
  <si>
    <t>Наименование групп, подгрупп и статей доходов</t>
  </si>
  <si>
    <t>(тыс. руб.)</t>
  </si>
  <si>
    <t>1 00 00000 00</t>
  </si>
  <si>
    <t>1 01 00000 00</t>
  </si>
  <si>
    <t>1 01 02000 01</t>
  </si>
  <si>
    <t>1 05 00000 00</t>
  </si>
  <si>
    <t>1 05 01000 02</t>
  </si>
  <si>
    <t>1 05 02000 02</t>
  </si>
  <si>
    <t>1 05 03000 01</t>
  </si>
  <si>
    <t>105  04020 02</t>
  </si>
  <si>
    <t>1 08 00000 00</t>
  </si>
  <si>
    <t>1 09 00000 00</t>
  </si>
  <si>
    <t>1 11 00000 00</t>
  </si>
  <si>
    <t>1 11 01050 05</t>
  </si>
  <si>
    <t>1 11 05013 00</t>
  </si>
  <si>
    <t>1 11 05025 05</t>
  </si>
  <si>
    <t>1 11 05075 05</t>
  </si>
  <si>
    <t>1 11 07015 05</t>
  </si>
  <si>
    <t>1 11 09045 05</t>
  </si>
  <si>
    <t>1 12 00000 00</t>
  </si>
  <si>
    <t>1 12 01000 01</t>
  </si>
  <si>
    <t>1 13 00000 00</t>
  </si>
  <si>
    <t>1 14 00000 00</t>
  </si>
  <si>
    <t>1 16 00000 00</t>
  </si>
  <si>
    <t>2 02 20000 00</t>
  </si>
  <si>
    <t>2 02 30000 00</t>
  </si>
  <si>
    <t>2 07 05000 05</t>
  </si>
  <si>
    <t>2 19 05000 05</t>
  </si>
  <si>
    <t>0000</t>
  </si>
  <si>
    <t>000</t>
  </si>
  <si>
    <t>110</t>
  </si>
  <si>
    <t>120</t>
  </si>
  <si>
    <t>130</t>
  </si>
  <si>
    <t>430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</si>
  <si>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</si>
  <si>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</si>
  <si>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</si>
  <si>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</si>
  <si>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 xml:space="preserve">Единый сельскохозяйственный налог 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</si>
  <si>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</si>
  <si>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</si>
  <si>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 от  сдачи  в аренду имущества, составляющего казну муниципальных районов  (за исключением земельных участков)</t>
  </si>
  <si>
    <t xml:space="preserve">Платежи      от     государственных    и муниципальных унитарных предприятий
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</si>
  <si>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</si>
  <si>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</si>
  <si>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</si>
  <si>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 от  реализации имущества, находящегося в муниципальной собственности (в части реализации основных средств по  указанному имуществу)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</si>
  <si>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</si>
  <si>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ШТРАФЫ, САНКЦИИ, ВОЗМЕЩЕНИЕ УЩЕРБА</t>
  </si>
  <si>
    <t>БЕЗВОЗМЕЗДНЫЕ ПОСТУПЛЕНИЯ</t>
  </si>
  <si>
    <t>Прочие безвозмездные поступления</t>
  </si>
  <si>
    <t>ВСЕГО ДОХОДОВ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</si>
  <si>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</si>
  <si>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</si>
  <si>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 xml:space="preserve">1 03 00000 00 </t>
  </si>
  <si>
    <t>Налог, взимаемый в связи с применением упрощенной системы налогообложения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</si>
  <si>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</si>
  <si>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</si>
  <si>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</si>
  <si>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 Федерации</t>
  </si>
  <si>
    <t xml:space="preserve">2 02 10000 00 </t>
  </si>
  <si>
    <t xml:space="preserve">2 02 00000 00 </t>
  </si>
  <si>
    <t>Субсидии бюджетам бюджетной системы Российской Федерации (межбюджетные субсидии)</t>
  </si>
  <si>
    <t xml:space="preserve">Субвенции бюджетам бюджетной системы Российской Федерации </t>
  </si>
  <si>
    <t xml:space="preserve">Иные межбюджетные трансферты </t>
  </si>
  <si>
    <t xml:space="preserve">2 02 40000 00  </t>
  </si>
  <si>
    <t>ВОЗВРАТ ОСТАТКОВ СУБСИДИЙ, СУБВЕНЦИЙ И ИНЫХ МЕЖБЮДЖЕТНЫХ ТРАНСФЕРТОВ, ИМЕЮЩИХ ЦЕЛЕВОЕ НАЗНАЧЕНИЕ, ПРОШЛЫХ ЛЕТ</t>
  </si>
  <si>
    <t>2 07 05000 00</t>
  </si>
  <si>
    <t>Дотации бюджетам муниципальных районов на поддержку мер по обеспечению сбалансированности бюджетов</t>
  </si>
  <si>
    <t>Дотации бюджетам бюджетам муниципальных районов Российской  Федерации на выравнивание бюджетной обеспеченности</t>
  </si>
  <si>
    <t xml:space="preserve">2 00 00000 00 </t>
  </si>
  <si>
    <t xml:space="preserve">2 02 15001 00 </t>
  </si>
  <si>
    <t xml:space="preserve">2 02 29999 05 </t>
  </si>
  <si>
    <t>Прочие субсидии бюджетам муниципальных районов</t>
  </si>
  <si>
    <t xml:space="preserve">2 02 30024 05 </t>
  </si>
  <si>
    <t xml:space="preserve">2 02 35120 05 </t>
  </si>
  <si>
    <t xml:space="preserve">2 02 35135 05 </t>
  </si>
  <si>
    <t>Субвенции бюджетам муниципальных районов на выполнение передаваемых полномочий субъектов Российской 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</si>
  <si>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</si>
  <si>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</si>
  <si>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2 02 49999 05</t>
  </si>
  <si>
    <t>Прочие межбюджетные трансферты, передаваемые бюджетам</t>
  </si>
  <si>
    <t>Прочие безвозмездные поступления в бюджеты муниципальных районов</t>
  </si>
  <si>
    <t>Субсидии бюджетам муниципальным районов на софинансирование капитальных вложений в объекты муниципальной собственности</t>
  </si>
  <si>
    <t>2 02 20299 05</t>
  </si>
  <si>
    <t>2 02 20302 05</t>
  </si>
  <si>
    <t>202 25467 05</t>
  </si>
  <si>
    <t>202 25497 05</t>
  </si>
  <si>
    <t>150</t>
  </si>
  <si>
    <t xml:space="preserve">202 25555 05 </t>
  </si>
  <si>
    <t xml:space="preserve">202 27112 05 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</si>
  <si>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</si>
  <si>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реализацию мероприятий по обеспечению жильем молодых семей</t>
  </si>
  <si>
    <t>План 2022 год</t>
  </si>
  <si>
    <t>1 14 06000 00</t>
  </si>
  <si>
    <t>1 14 02000 05</t>
  </si>
  <si>
    <t xml:space="preserve">2 02 20077 05 </t>
  </si>
  <si>
    <t xml:space="preserve">202 25219 05 </t>
  </si>
  <si>
    <t xml:space="preserve">Дотации бюджетам муниципальных районов на частичную компенсацию дополнительных расходов на повышение оплаты труда работников бюджетной сферы и иные цели </t>
  </si>
  <si>
    <t>Субсидии бюджетам муниципальных районов на создание центров цифрового образования детей</t>
  </si>
  <si>
    <t xml:space="preserve">202 25210 05 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</si>
  <si>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</si>
  <si>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 xml:space="preserve">202 25243 05 </t>
  </si>
  <si>
    <t xml:space="preserve">202 25228 05 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</si>
  <si>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</si>
  <si>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Субсидии бюджетам муниципальных районов на строительство и реконструкцию (модернизацию) объектов питьевого водоснабжения</t>
  </si>
  <si>
    <t xml:space="preserve">202 25511 05 </t>
  </si>
  <si>
    <t xml:space="preserve">Субсидии бюджетам муниципальных районов на проведение комплексных кадастровых работ 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</si>
  <si>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</si>
  <si>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План 2023 год</t>
  </si>
  <si>
    <t>1 17 00000 00</t>
  </si>
  <si>
    <t>ПРОЧИЕ НЕНАЛОГОВЫЕ ДОХОДЫ</t>
  </si>
  <si>
    <t>2 18 05000 05</t>
  </si>
  <si>
    <t>202 25304 05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</si>
  <si>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</si>
  <si>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2 02 25169 05</t>
  </si>
  <si>
    <t>Субвенции бюджетам муниципальных районов на ежемесячное денежное вознаграждение за классное руководство</t>
  </si>
  <si>
    <t xml:space="preserve">2 02 30021 05 </t>
  </si>
  <si>
    <t>2 02 36900 05</t>
  </si>
  <si>
    <t>Единая субвенция бюджетам муниципальных районов из бюджета субъекта Российской Федерации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</si>
  <si>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</si>
  <si>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</si>
  <si>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2 02 45519 05</t>
  </si>
  <si>
    <t>Межбюджетные трансферты, передаваемые бюджетам на поддержку отрасли культуры</t>
  </si>
  <si>
    <t>2 02 40014 05</t>
  </si>
  <si>
    <t>2 02 45550 05</t>
  </si>
  <si>
    <t>Межбюджетные трансферты, передаваемые бюджетам муниципальных районов за достижение показателей деятельности органов исполнительной власти субъектов Российской Федерации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</si>
  <si>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</si>
  <si>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1 03 02331 01 </t>
  </si>
  <si>
    <t>1 03 02241 01</t>
  </si>
  <si>
    <t xml:space="preserve">1 03 02251 01 </t>
  </si>
  <si>
    <t xml:space="preserve">1 03 02261 01 </t>
  </si>
  <si>
    <t>1 11 05313 05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</si>
  <si>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</si>
  <si>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</si>
  <si>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1 14 06313 13</t>
  </si>
  <si>
    <t xml:space="preserve">202 25576 05 </t>
  </si>
  <si>
    <t>Субсидии бюджетам муниципальных районов наобеспечение комплексного  развития сельских территорий</t>
  </si>
  <si>
    <t>Доходы бюджета Грязовецкого муниципального района по видам доходов, формируемые за счет налоговых и неналоговых доходов, а также безвозмездных поступлений на 2022-2024 годы в сравнении с ожидаемым исполнением за 2021 год и отчетным 2020 годом</t>
  </si>
  <si>
    <t>Факт 2020 года</t>
  </si>
  <si>
    <t>Ожидаемое исполнение за 2021 год</t>
  </si>
  <si>
    <t>% исполнения плана 2022г. к 2021г.</t>
  </si>
  <si>
    <t>% исполнения плана 2023г. к 2021г.</t>
  </si>
  <si>
    <t>План 2024 год</t>
  </si>
  <si>
    <t>% исполнения плана 2024г. к 2021г.</t>
  </si>
  <si>
    <t xml:space="preserve">203 25299 05 </t>
  </si>
  <si>
    <t xml:space="preserve">Субсидии бюджетам муниципальных районов на создание и обеспечение функционирования центоров образования естественно-научной и технологической направленностей и общеобразовательных организациях, расположенных в сельской местностии и  малых городах 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</si>
  <si>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</si>
  <si>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на развитие сети учреждений культурно-досугового типа</t>
  </si>
  <si>
    <t xml:space="preserve">203 25513 05 </t>
  </si>
  <si>
    <t xml:space="preserve">3 02 35303 05 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</si>
  <si>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</si>
  <si>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2 02 35469 05 </t>
  </si>
  <si>
    <t>Субсидии бюджетам муниципальных районов на проведение Всероссийской переписи населения 2020 года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</si>
  <si>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</si>
  <si>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2 11 05035 05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</si>
  <si>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</si>
  <si>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</si>
  <si>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</si>
  <si>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</si>
  <si>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</si>
  <si>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 в виде прибыли , приходящийся на доли уставных(складочных) капиталах хозяйственных товариществ и обществ, или дивидендов по акциям, принадлежащим муниципальным районам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</si>
  <si>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</si>
  <si>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Доходы, получаемые в виде арендной платы, а также средства от продажи права на заключение договоров аренды за земли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</si>
  <si>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</si>
  <si>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2 02 15002 05 </t>
  </si>
  <si>
    <t xml:space="preserve">2 02 15009 05 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</si>
  <si>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</si>
  <si>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реализацию программ формирования современной городской среды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</si>
</sst>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;[Red]\-#,##0.00"/>
    <numFmt numFmtId="165" formatCode="000\.0\.00\.00000\.00\.0000\.000"/>
    <numFmt numFmtId="166" formatCode="0.0"/>
    <numFmt numFmtId="167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62">
    <xf numFmtId="0" fontId="0" fillId="0" borderId="0" xfId="0"/>
    <xf numFmtId="0" fontId="3" fillId="0" borderId="0" xfId="1" applyFont="1" applyFill="1" applyProtection="1">
      <protection hidden="1"/>
    </xf>
    <xf numFmtId="164" fontId="3" fillId="0" borderId="0" xfId="1" applyNumberFormat="1" applyFont="1" applyFill="1" applyProtection="1">
      <protection hidden="1"/>
    </xf>
    <xf numFmtId="0" fontId="3" fillId="0" borderId="1" xfId="1" applyFont="1" applyFill="1" applyBorder="1" applyProtection="1">
      <protection hidden="1"/>
    </xf>
    <xf numFmtId="0" fontId="3" fillId="0" borderId="1" xfId="1" applyNumberFormat="1" applyFont="1" applyFill="1" applyBorder="1" applyAlignment="1" applyProtection="1">
      <alignment horizontal="right"/>
      <protection hidden="1"/>
    </xf>
    <xf numFmtId="0" fontId="3" fillId="0" borderId="0" xfId="1" applyNumberFormat="1" applyFont="1" applyFill="1" applyBorder="1" applyAlignment="1" applyProtection="1">
      <alignment horizontal="right"/>
      <protection hidden="1"/>
    </xf>
    <xf numFmtId="164" fontId="4" fillId="2" borderId="2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vertical="top" wrapText="1"/>
    </xf>
    <xf numFmtId="49" fontId="6" fillId="0" borderId="2" xfId="0" applyNumberFormat="1" applyFont="1" applyBorder="1" applyAlignment="1">
      <alignment horizontal="center" vertical="top" wrapText="1"/>
    </xf>
    <xf numFmtId="49" fontId="8" fillId="0" borderId="2" xfId="0" applyNumberFormat="1" applyFont="1" applyBorder="1" applyAlignment="1">
      <alignment horizontal="center" vertical="top" wrapText="1"/>
    </xf>
    <xf numFmtId="0" fontId="6" fillId="0" borderId="2" xfId="2" applyNumberFormat="1" applyFont="1" applyFill="1" applyBorder="1" applyAlignment="1" applyProtection="1">
      <alignment horizontal="left" vertical="center" wrapText="1"/>
      <protection hidden="1"/>
    </xf>
    <xf numFmtId="0" fontId="6" fillId="0" borderId="2" xfId="0" applyFont="1" applyFill="1" applyBorder="1" applyAlignment="1">
      <alignment vertical="top" wrapText="1"/>
    </xf>
    <xf numFmtId="49" fontId="8" fillId="0" borderId="2" xfId="0" applyNumberFormat="1" applyFont="1" applyBorder="1" applyAlignment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left" vertical="top" wrapText="1"/>
      <protection hidden="1"/>
    </xf>
    <xf numFmtId="49" fontId="6" fillId="4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vertical="center" wrapText="1"/>
    </xf>
    <xf numFmtId="165" fontId="6" fillId="0" borderId="2" xfId="2" applyNumberFormat="1" applyFont="1" applyFill="1" applyBorder="1" applyAlignment="1" applyProtection="1">
      <alignment vertical="top" wrapText="1"/>
      <protection hidden="1"/>
    </xf>
    <xf numFmtId="0" fontId="6" fillId="0" borderId="2" xfId="0" applyFont="1" applyFill="1" applyBorder="1" applyAlignment="1">
      <alignment vertical="center" wrapText="1"/>
    </xf>
    <xf numFmtId="49" fontId="6" fillId="4" borderId="2" xfId="0" applyNumberFormat="1" applyFont="1" applyFill="1" applyBorder="1" applyAlignment="1">
      <alignment vertical="center" wrapText="1"/>
    </xf>
    <xf numFmtId="0" fontId="6" fillId="0" borderId="2" xfId="1" applyNumberFormat="1" applyFont="1" applyFill="1" applyBorder="1" applyAlignment="1" applyProtection="1">
      <alignment horizontal="left" wrapText="1"/>
      <protection hidden="1"/>
    </xf>
    <xf numFmtId="0" fontId="8" fillId="0" borderId="2" xfId="0" applyFont="1" applyBorder="1" applyAlignment="1">
      <alignment horizontal="left" vertical="top" wrapText="1"/>
    </xf>
    <xf numFmtId="166" fontId="5" fillId="3" borderId="2" xfId="1" applyNumberFormat="1" applyFont="1" applyFill="1" applyBorder="1" applyAlignment="1" applyProtection="1">
      <alignment horizontal="center" vertical="center" wrapText="1"/>
      <protection hidden="1"/>
    </xf>
    <xf numFmtId="166" fontId="8" fillId="0" borderId="2" xfId="0" applyNumberFormat="1" applyFont="1" applyBorder="1" applyAlignment="1">
      <alignment horizontal="center" vertical="center"/>
    </xf>
    <xf numFmtId="166" fontId="8" fillId="4" borderId="2" xfId="0" applyNumberFormat="1" applyFont="1" applyFill="1" applyBorder="1" applyAlignment="1">
      <alignment horizontal="center" vertical="center"/>
    </xf>
    <xf numFmtId="166" fontId="6" fillId="4" borderId="2" xfId="1" applyNumberFormat="1" applyFont="1" applyFill="1" applyBorder="1" applyAlignment="1" applyProtection="1">
      <alignment horizontal="center" vertical="center" wrapText="1"/>
      <protection hidden="1"/>
    </xf>
    <xf numFmtId="49" fontId="6" fillId="0" borderId="2" xfId="0" applyNumberFormat="1" applyFont="1" applyBorder="1" applyAlignment="1">
      <alignment vertical="top" wrapText="1"/>
    </xf>
    <xf numFmtId="166" fontId="11" fillId="0" borderId="2" xfId="0" applyNumberFormat="1" applyFont="1" applyBorder="1" applyAlignment="1">
      <alignment horizontal="center" vertical="center"/>
    </xf>
    <xf numFmtId="166" fontId="10" fillId="4" borderId="2" xfId="1" applyNumberFormat="1" applyFont="1" applyFill="1" applyBorder="1" applyAlignment="1" applyProtection="1">
      <alignment horizontal="center" vertical="center" wrapText="1"/>
      <protection hidden="1"/>
    </xf>
    <xf numFmtId="166" fontId="0" fillId="0" borderId="0" xfId="0" applyNumberFormat="1"/>
    <xf numFmtId="166" fontId="3" fillId="0" borderId="1" xfId="1" applyNumberFormat="1" applyFont="1" applyFill="1" applyBorder="1" applyProtection="1">
      <protection hidden="1"/>
    </xf>
    <xf numFmtId="0" fontId="5" fillId="3" borderId="2" xfId="1" applyNumberFormat="1" applyFont="1" applyFill="1" applyBorder="1" applyAlignment="1" applyProtection="1">
      <alignment horizontal="left" wrapText="1"/>
      <protection hidden="1"/>
    </xf>
    <xf numFmtId="0" fontId="5" fillId="3" borderId="2" xfId="1" applyNumberFormat="1" applyFont="1" applyFill="1" applyBorder="1" applyAlignment="1" applyProtection="1">
      <alignment horizontal="center" wrapText="1"/>
      <protection hidden="1"/>
    </xf>
    <xf numFmtId="0" fontId="5" fillId="3" borderId="2" xfId="1" applyNumberFormat="1" applyFont="1" applyFill="1" applyBorder="1" applyAlignment="1" applyProtection="1">
      <alignment horizontal="left" vertical="top" wrapText="1"/>
      <protection hidden="1"/>
    </xf>
    <xf numFmtId="166" fontId="5" fillId="4" borderId="2" xfId="1" applyNumberFormat="1" applyFont="1" applyFill="1" applyBorder="1" applyAlignment="1" applyProtection="1">
      <alignment horizontal="center" vertical="center" wrapText="1"/>
      <protection hidden="1"/>
    </xf>
    <xf numFmtId="165" fontId="5" fillId="3" borderId="2" xfId="1" applyNumberFormat="1" applyFont="1" applyFill="1" applyBorder="1" applyAlignment="1" applyProtection="1">
      <alignment vertical="top" wrapText="1"/>
      <protection hidden="1"/>
    </xf>
    <xf numFmtId="0" fontId="5" fillId="3" borderId="2" xfId="1" applyNumberFormat="1" applyFont="1" applyFill="1" applyBorder="1" applyAlignment="1" applyProtection="1">
      <alignment horizontal="center" vertical="top" wrapText="1"/>
      <protection hidden="1"/>
    </xf>
    <xf numFmtId="0" fontId="5" fillId="3" borderId="2" xfId="1" applyNumberFormat="1" applyFont="1" applyFill="1" applyBorder="1" applyAlignment="1" applyProtection="1">
      <alignment vertical="top" wrapText="1"/>
      <protection hidden="1"/>
    </xf>
    <xf numFmtId="0" fontId="6" fillId="0" borderId="2" xfId="0" applyFont="1" applyFill="1" applyBorder="1" applyAlignment="1">
      <alignment horizontal="left" vertical="top" wrapText="1"/>
    </xf>
    <xf numFmtId="0" fontId="9" fillId="3" borderId="2" xfId="0" applyFont="1" applyFill="1" applyBorder="1" applyAlignment="1">
      <alignment wrapText="1"/>
    </xf>
    <xf numFmtId="166" fontId="10" fillId="3" borderId="2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2" xfId="0" applyNumberFormat="1" applyFont="1" applyBorder="1" applyAlignment="1">
      <alignment horizontal="center" vertical="center"/>
    </xf>
    <xf numFmtId="166" fontId="6" fillId="0" borderId="2" xfId="0" applyNumberFormat="1" applyFont="1" applyBorder="1" applyAlignment="1">
      <alignment horizontal="center" vertical="center"/>
    </xf>
    <xf numFmtId="167" fontId="6" fillId="0" borderId="2" xfId="3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167" fontId="6" fillId="4" borderId="2" xfId="3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vertical="center" wrapText="1"/>
    </xf>
    <xf numFmtId="166" fontId="6" fillId="4" borderId="2" xfId="0" applyNumberFormat="1" applyFont="1" applyFill="1" applyBorder="1" applyAlignment="1">
      <alignment horizontal="center" vertical="center"/>
    </xf>
    <xf numFmtId="0" fontId="5" fillId="3" borderId="2" xfId="1" applyNumberFormat="1" applyFont="1" applyFill="1" applyBorder="1" applyAlignment="1" applyProtection="1">
      <alignment horizontal="left" vertical="center" wrapText="1"/>
      <protection hidden="1"/>
    </xf>
    <xf numFmtId="0" fontId="5" fillId="3" borderId="2" xfId="1" applyNumberFormat="1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left" vertical="top" wrapText="1"/>
    </xf>
    <xf numFmtId="0" fontId="6" fillId="4" borderId="2" xfId="0" applyFont="1" applyFill="1" applyBorder="1" applyAlignment="1">
      <alignment vertical="top" wrapText="1"/>
    </xf>
    <xf numFmtId="0" fontId="6" fillId="4" borderId="3" xfId="0" applyFont="1" applyFill="1" applyBorder="1" applyAlignment="1">
      <alignment horizontal="left" vertical="top" wrapText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  <xf numFmtId="164" fontId="4" fillId="2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>
      <alignment horizontal="left" vertical="center" wrapText="1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6"/>
  <sheetViews>
    <sheetView tabSelected="1" zoomScale="87" zoomScaleNormal="87" workbookViewId="0">
      <pane xSplit="4" ySplit="4" topLeftCell="E32" activePane="bottomRight" state="frozen"/>
      <selection pane="topRight" activeCell="E1" sqref="E1"/>
      <selection pane="bottomLeft" activeCell="A5" sqref="A5"/>
      <selection pane="bottomRight" activeCell="G38" sqref="G38"/>
    </sheetView>
  </sheetViews>
  <sheetFormatPr defaultRowHeight="15" x14ac:dyDescent="0.25"/>
  <cols>
    <col min="1" max="1" width="15.140625" customWidth="1"/>
    <col min="2" max="2" width="6.85546875" customWidth="1"/>
    <col min="3" max="3" width="5.85546875" customWidth="1"/>
    <col min="4" max="4" width="56.140625" customWidth="1"/>
    <col min="5" max="5" width="13.7109375" customWidth="1"/>
    <col min="6" max="6" width="19.28515625" customWidth="1"/>
    <col min="7" max="7" width="13.140625" customWidth="1"/>
    <col min="8" max="8" width="12.5703125" customWidth="1"/>
    <col min="9" max="9" width="15.140625" customWidth="1"/>
    <col min="10" max="10" width="12.42578125" customWidth="1"/>
    <col min="11" max="11" width="16.85546875" bestFit="1" customWidth="1"/>
    <col min="12" max="12" width="13.28515625" customWidth="1"/>
  </cols>
  <sheetData>
    <row r="1" spans="1:12" ht="41.25" customHeight="1" x14ac:dyDescent="0.25">
      <c r="A1" s="59" t="s">
        <v>139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18.75" x14ac:dyDescent="0.3">
      <c r="A2" s="1"/>
      <c r="B2" s="1"/>
      <c r="C2" s="1"/>
      <c r="D2" s="1"/>
      <c r="E2" s="1"/>
      <c r="F2" s="1"/>
      <c r="G2" s="2"/>
      <c r="H2" s="2"/>
      <c r="I2" s="2"/>
      <c r="J2" s="2"/>
      <c r="K2" s="2"/>
      <c r="L2" s="2"/>
    </row>
    <row r="3" spans="1:12" ht="18.75" x14ac:dyDescent="0.3">
      <c r="A3" s="3"/>
      <c r="B3" s="3"/>
      <c r="C3" s="3"/>
      <c r="D3" s="3"/>
      <c r="E3" s="32"/>
      <c r="F3" s="4"/>
      <c r="G3" s="4"/>
      <c r="H3" s="4"/>
      <c r="I3" s="4"/>
      <c r="J3" s="4"/>
      <c r="K3" s="4" t="s">
        <v>2</v>
      </c>
      <c r="L3" s="5"/>
    </row>
    <row r="4" spans="1:12" ht="112.5" x14ac:dyDescent="0.25">
      <c r="A4" s="60" t="s">
        <v>0</v>
      </c>
      <c r="B4" s="60"/>
      <c r="C4" s="60"/>
      <c r="D4" s="6" t="s">
        <v>1</v>
      </c>
      <c r="E4" s="6" t="s">
        <v>140</v>
      </c>
      <c r="F4" s="6" t="s">
        <v>141</v>
      </c>
      <c r="G4" s="6" t="s">
        <v>94</v>
      </c>
      <c r="H4" s="6" t="s">
        <v>142</v>
      </c>
      <c r="I4" s="6" t="s">
        <v>110</v>
      </c>
      <c r="J4" s="6" t="s">
        <v>143</v>
      </c>
      <c r="K4" s="6" t="s">
        <v>144</v>
      </c>
      <c r="L4" s="6" t="s">
        <v>145</v>
      </c>
    </row>
    <row r="5" spans="1:12" ht="15.75" x14ac:dyDescent="0.25">
      <c r="A5" s="33" t="s">
        <v>3</v>
      </c>
      <c r="B5" s="34" t="s">
        <v>29</v>
      </c>
      <c r="C5" s="34" t="s">
        <v>30</v>
      </c>
      <c r="D5" s="33" t="s">
        <v>53</v>
      </c>
      <c r="E5" s="24">
        <f>E6+E8+E13+E18+E19+E20+E29+E31+E32+E36+E37</f>
        <v>432783.29999999987</v>
      </c>
      <c r="F5" s="24">
        <f t="shared" ref="F5:G5" si="0">F6+F8+F13+F18+F19+F20+F29+F31+F32+F36+F37</f>
        <v>528312</v>
      </c>
      <c r="G5" s="24">
        <f t="shared" si="0"/>
        <v>425378.6</v>
      </c>
      <c r="H5" s="24">
        <f>G5/F5*100</f>
        <v>80.516550826027043</v>
      </c>
      <c r="I5" s="24">
        <f>I6+I8+I13+I18+I19+I20+I29+I31+I32+I36+I37</f>
        <v>449281.80000000005</v>
      </c>
      <c r="J5" s="24">
        <f>I5/F5*100</f>
        <v>85.040998500885848</v>
      </c>
      <c r="K5" s="24">
        <f>K6+K8+K13+K18+K19+K20+K29+K31+K32+K36+K37</f>
        <v>470744.8</v>
      </c>
      <c r="L5" s="24">
        <f>K5/F5*100</f>
        <v>89.103560017565371</v>
      </c>
    </row>
    <row r="6" spans="1:12" ht="15.75" x14ac:dyDescent="0.25">
      <c r="A6" s="33" t="s">
        <v>4</v>
      </c>
      <c r="B6" s="34" t="s">
        <v>29</v>
      </c>
      <c r="C6" s="34" t="s">
        <v>31</v>
      </c>
      <c r="D6" s="35" t="s">
        <v>35</v>
      </c>
      <c r="E6" s="24">
        <f>E7</f>
        <v>359014.40000000002</v>
      </c>
      <c r="F6" s="24">
        <f t="shared" ref="F6:G6" si="1">F7</f>
        <v>436328.6</v>
      </c>
      <c r="G6" s="24">
        <f t="shared" si="1"/>
        <v>345018.1</v>
      </c>
      <c r="H6" s="24">
        <f>G6/F6*100</f>
        <v>79.072996819369621</v>
      </c>
      <c r="I6" s="24">
        <f>I7</f>
        <v>365910.9</v>
      </c>
      <c r="J6" s="24">
        <f t="shared" ref="J6:J80" si="2">I6/F6*100</f>
        <v>83.861314614719291</v>
      </c>
      <c r="K6" s="24">
        <f>K7</f>
        <v>384863.5</v>
      </c>
      <c r="L6" s="24">
        <f t="shared" ref="L6:L80" si="3">K6/F6*100</f>
        <v>88.20496754051878</v>
      </c>
    </row>
    <row r="7" spans="1:12" ht="28.5" customHeight="1" x14ac:dyDescent="0.25">
      <c r="A7" s="28" t="s">
        <v>5</v>
      </c>
      <c r="B7" s="11" t="s">
        <v>29</v>
      </c>
      <c r="C7" s="11" t="s">
        <v>31</v>
      </c>
      <c r="D7" s="10" t="s">
        <v>36</v>
      </c>
      <c r="E7" s="25">
        <v>359014.40000000002</v>
      </c>
      <c r="F7" s="25">
        <v>436328.6</v>
      </c>
      <c r="G7" s="25">
        <v>345018.1</v>
      </c>
      <c r="H7" s="27">
        <f t="shared" ref="H7:H80" si="4">G7/F7*100</f>
        <v>79.072996819369621</v>
      </c>
      <c r="I7" s="26">
        <v>365910.9</v>
      </c>
      <c r="J7" s="27">
        <f t="shared" si="2"/>
        <v>83.861314614719291</v>
      </c>
      <c r="K7" s="26">
        <v>384863.5</v>
      </c>
      <c r="L7" s="27">
        <f t="shared" si="3"/>
        <v>88.20496754051878</v>
      </c>
    </row>
    <row r="8" spans="1:12" ht="47.25" x14ac:dyDescent="0.25">
      <c r="A8" s="37" t="s">
        <v>55</v>
      </c>
      <c r="B8" s="38" t="s">
        <v>29</v>
      </c>
      <c r="C8" s="38" t="s">
        <v>30</v>
      </c>
      <c r="D8" s="35" t="s">
        <v>54</v>
      </c>
      <c r="E8" s="24">
        <f>E9+E10+E11+E12</f>
        <v>18215</v>
      </c>
      <c r="F8" s="24">
        <f t="shared" ref="F8:G8" si="5">F9+F10+F11+F12</f>
        <v>18816</v>
      </c>
      <c r="G8" s="24">
        <f t="shared" si="5"/>
        <v>19966.999999999996</v>
      </c>
      <c r="H8" s="24">
        <f t="shared" si="4"/>
        <v>106.11713435374148</v>
      </c>
      <c r="I8" s="24">
        <f>I9+I10+I11+I12</f>
        <v>21085</v>
      </c>
      <c r="J8" s="24">
        <f t="shared" si="2"/>
        <v>112.05888605442176</v>
      </c>
      <c r="K8" s="24">
        <f>K9+K10+K11+K12</f>
        <v>21904.000000000004</v>
      </c>
      <c r="L8" s="24">
        <f t="shared" si="3"/>
        <v>116.41156462585036</v>
      </c>
    </row>
    <row r="9" spans="1:12" ht="141.75" x14ac:dyDescent="0.25">
      <c r="A9" s="19" t="s">
        <v>129</v>
      </c>
      <c r="B9" s="11" t="s">
        <v>29</v>
      </c>
      <c r="C9" s="12" t="s">
        <v>31</v>
      </c>
      <c r="D9" s="13" t="s">
        <v>157</v>
      </c>
      <c r="E9" s="45">
        <v>8401.4</v>
      </c>
      <c r="F9" s="45">
        <v>8883.7000000000007</v>
      </c>
      <c r="G9" s="25">
        <v>8905.2999999999993</v>
      </c>
      <c r="H9" s="25">
        <f t="shared" si="4"/>
        <v>100.24314193410402</v>
      </c>
      <c r="I9" s="25">
        <v>9403.9</v>
      </c>
      <c r="J9" s="25">
        <f t="shared" si="2"/>
        <v>105.85566824633878</v>
      </c>
      <c r="K9" s="25">
        <v>9769.2000000000007</v>
      </c>
      <c r="L9" s="25">
        <f t="shared" si="3"/>
        <v>109.96769364116304</v>
      </c>
    </row>
    <row r="10" spans="1:12" ht="157.5" x14ac:dyDescent="0.25">
      <c r="A10" s="19" t="s">
        <v>130</v>
      </c>
      <c r="B10" s="11" t="s">
        <v>29</v>
      </c>
      <c r="C10" s="12" t="s">
        <v>31</v>
      </c>
      <c r="D10" s="13" t="s">
        <v>158</v>
      </c>
      <c r="E10" s="45">
        <v>60.1</v>
      </c>
      <c r="F10" s="45">
        <v>57.9</v>
      </c>
      <c r="G10" s="25">
        <v>59.9</v>
      </c>
      <c r="H10" s="25">
        <f t="shared" si="4"/>
        <v>103.45423143350605</v>
      </c>
      <c r="I10" s="25">
        <v>63.2</v>
      </c>
      <c r="J10" s="25">
        <f t="shared" si="2"/>
        <v>109.15371329879102</v>
      </c>
      <c r="K10" s="25">
        <v>65.7</v>
      </c>
      <c r="L10" s="25">
        <f t="shared" si="3"/>
        <v>113.47150259067358</v>
      </c>
    </row>
    <row r="11" spans="1:12" ht="141.75" x14ac:dyDescent="0.25">
      <c r="A11" s="19" t="s">
        <v>131</v>
      </c>
      <c r="B11" s="11" t="s">
        <v>29</v>
      </c>
      <c r="C11" s="12" t="s">
        <v>31</v>
      </c>
      <c r="D11" s="13" t="s">
        <v>159</v>
      </c>
      <c r="E11" s="45">
        <v>11302.3</v>
      </c>
      <c r="F11" s="45">
        <v>11272.1</v>
      </c>
      <c r="G11" s="25">
        <v>12699</v>
      </c>
      <c r="H11" s="25">
        <f t="shared" si="4"/>
        <v>112.65868826571801</v>
      </c>
      <c r="I11" s="25">
        <v>13410.1</v>
      </c>
      <c r="J11" s="25">
        <f t="shared" si="2"/>
        <v>118.96718446429679</v>
      </c>
      <c r="K11" s="25">
        <v>13930.9</v>
      </c>
      <c r="L11" s="25">
        <f t="shared" si="3"/>
        <v>123.58744155924806</v>
      </c>
    </row>
    <row r="12" spans="1:12" ht="141.75" x14ac:dyDescent="0.25">
      <c r="A12" s="19" t="s">
        <v>132</v>
      </c>
      <c r="B12" s="11" t="s">
        <v>29</v>
      </c>
      <c r="C12" s="12" t="s">
        <v>31</v>
      </c>
      <c r="D12" s="13" t="s">
        <v>160</v>
      </c>
      <c r="E12" s="45">
        <v>-1548.8</v>
      </c>
      <c r="F12" s="45">
        <v>-1397.7</v>
      </c>
      <c r="G12" s="25">
        <v>-1697.2</v>
      </c>
      <c r="H12" s="25">
        <f t="shared" si="4"/>
        <v>121.42806038491807</v>
      </c>
      <c r="I12" s="25">
        <v>-1792.2</v>
      </c>
      <c r="J12" s="25">
        <f t="shared" si="2"/>
        <v>128.22494097445804</v>
      </c>
      <c r="K12" s="25">
        <v>-1861.8</v>
      </c>
      <c r="L12" s="25">
        <f t="shared" si="3"/>
        <v>133.20455033268942</v>
      </c>
    </row>
    <row r="13" spans="1:12" ht="15.75" x14ac:dyDescent="0.25">
      <c r="A13" s="38" t="s">
        <v>6</v>
      </c>
      <c r="B13" s="38" t="s">
        <v>29</v>
      </c>
      <c r="C13" s="38" t="s">
        <v>30</v>
      </c>
      <c r="D13" s="38" t="s">
        <v>37</v>
      </c>
      <c r="E13" s="24">
        <f>E14+E15+E16+E17</f>
        <v>35058.5</v>
      </c>
      <c r="F13" s="24">
        <f t="shared" ref="F13:G13" si="6">F14+F15+F16+F17</f>
        <v>49821.9</v>
      </c>
      <c r="G13" s="24">
        <f t="shared" si="6"/>
        <v>44217.9</v>
      </c>
      <c r="H13" s="24">
        <f t="shared" si="4"/>
        <v>88.751934390298231</v>
      </c>
      <c r="I13" s="24">
        <f>I14+I15+I16+I17</f>
        <v>45878.9</v>
      </c>
      <c r="J13" s="24">
        <f t="shared" si="2"/>
        <v>92.085809653987511</v>
      </c>
      <c r="K13" s="24">
        <f>K14+K15+K16+K17</f>
        <v>47278.3</v>
      </c>
      <c r="L13" s="24">
        <f t="shared" si="3"/>
        <v>94.894614617266697</v>
      </c>
    </row>
    <row r="14" spans="1:12" ht="31.5" x14ac:dyDescent="0.25">
      <c r="A14" s="18" t="s">
        <v>7</v>
      </c>
      <c r="B14" s="9" t="s">
        <v>29</v>
      </c>
      <c r="C14" s="9" t="s">
        <v>31</v>
      </c>
      <c r="D14" s="13" t="s">
        <v>56</v>
      </c>
      <c r="E14" s="25">
        <v>19316.099999999999</v>
      </c>
      <c r="F14" s="25">
        <v>43550.9</v>
      </c>
      <c r="G14" s="25">
        <v>42370.6</v>
      </c>
      <c r="H14" s="27">
        <f t="shared" si="4"/>
        <v>97.289837867874141</v>
      </c>
      <c r="I14" s="26">
        <v>43978.9</v>
      </c>
      <c r="J14" s="27">
        <f t="shared" si="2"/>
        <v>100.98275810603225</v>
      </c>
      <c r="K14" s="26">
        <v>45298.3</v>
      </c>
      <c r="L14" s="27">
        <f t="shared" si="3"/>
        <v>104.01231662261858</v>
      </c>
    </row>
    <row r="15" spans="1:12" ht="31.5" x14ac:dyDescent="0.25">
      <c r="A15" s="18" t="s">
        <v>8</v>
      </c>
      <c r="B15" s="9" t="s">
        <v>29</v>
      </c>
      <c r="C15" s="9" t="s">
        <v>31</v>
      </c>
      <c r="D15" s="10" t="s">
        <v>38</v>
      </c>
      <c r="E15" s="25">
        <v>15457.9</v>
      </c>
      <c r="F15" s="25">
        <v>4597.7</v>
      </c>
      <c r="G15" s="25">
        <v>0</v>
      </c>
      <c r="H15" s="27">
        <f t="shared" si="4"/>
        <v>0</v>
      </c>
      <c r="I15" s="26">
        <v>0</v>
      </c>
      <c r="J15" s="27">
        <f t="shared" si="2"/>
        <v>0</v>
      </c>
      <c r="K15" s="26">
        <v>0</v>
      </c>
      <c r="L15" s="27">
        <f t="shared" si="3"/>
        <v>0</v>
      </c>
    </row>
    <row r="16" spans="1:12" ht="15.75" x14ac:dyDescent="0.25">
      <c r="A16" s="18" t="s">
        <v>9</v>
      </c>
      <c r="B16" s="9" t="s">
        <v>29</v>
      </c>
      <c r="C16" s="9" t="s">
        <v>31</v>
      </c>
      <c r="D16" s="10" t="s">
        <v>39</v>
      </c>
      <c r="E16" s="25">
        <v>0.1</v>
      </c>
      <c r="F16" s="25">
        <v>38.799999999999997</v>
      </c>
      <c r="G16" s="25">
        <v>0</v>
      </c>
      <c r="H16" s="27">
        <v>0</v>
      </c>
      <c r="I16" s="26">
        <v>0</v>
      </c>
      <c r="J16" s="27">
        <v>0</v>
      </c>
      <c r="K16" s="26">
        <v>0</v>
      </c>
      <c r="L16" s="27">
        <v>0</v>
      </c>
    </row>
    <row r="17" spans="1:12" ht="47.25" x14ac:dyDescent="0.25">
      <c r="A17" s="18" t="s">
        <v>10</v>
      </c>
      <c r="B17" s="9" t="s">
        <v>29</v>
      </c>
      <c r="C17" s="9" t="s">
        <v>31</v>
      </c>
      <c r="D17" s="10" t="s">
        <v>161</v>
      </c>
      <c r="E17" s="25">
        <v>284.39999999999998</v>
      </c>
      <c r="F17" s="25">
        <v>1634.5</v>
      </c>
      <c r="G17" s="25">
        <v>1847.3</v>
      </c>
      <c r="H17" s="27">
        <f t="shared" si="4"/>
        <v>113.01927194860812</v>
      </c>
      <c r="I17" s="26">
        <v>1900</v>
      </c>
      <c r="J17" s="27">
        <f t="shared" si="2"/>
        <v>116.24349954114408</v>
      </c>
      <c r="K17" s="26">
        <v>1980</v>
      </c>
      <c r="L17" s="27">
        <f t="shared" si="3"/>
        <v>121.13796267971857</v>
      </c>
    </row>
    <row r="18" spans="1:12" ht="24" customHeight="1" x14ac:dyDescent="0.25">
      <c r="A18" s="35" t="s">
        <v>11</v>
      </c>
      <c r="B18" s="38" t="s">
        <v>29</v>
      </c>
      <c r="C18" s="38" t="s">
        <v>31</v>
      </c>
      <c r="D18" s="35" t="s">
        <v>40</v>
      </c>
      <c r="E18" s="24">
        <v>4872.8</v>
      </c>
      <c r="F18" s="24">
        <v>4130.3999999999996</v>
      </c>
      <c r="G18" s="24">
        <v>4320</v>
      </c>
      <c r="H18" s="24">
        <f t="shared" si="4"/>
        <v>104.59035444509009</v>
      </c>
      <c r="I18" s="24">
        <v>4493</v>
      </c>
      <c r="J18" s="24">
        <f t="shared" si="2"/>
        <v>108.77881076893281</v>
      </c>
      <c r="K18" s="24">
        <v>4672</v>
      </c>
      <c r="L18" s="24">
        <f t="shared" si="3"/>
        <v>113.11253147394926</v>
      </c>
    </row>
    <row r="19" spans="1:12" ht="50.25" customHeight="1" x14ac:dyDescent="0.25">
      <c r="A19" s="35" t="s">
        <v>12</v>
      </c>
      <c r="B19" s="38" t="s">
        <v>29</v>
      </c>
      <c r="C19" s="38" t="s">
        <v>31</v>
      </c>
      <c r="D19" s="35" t="s">
        <v>57</v>
      </c>
      <c r="E19" s="24">
        <v>0.1</v>
      </c>
      <c r="F19" s="24">
        <v>-0.3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</row>
    <row r="20" spans="1:12" ht="47.25" x14ac:dyDescent="0.25">
      <c r="A20" s="35" t="s">
        <v>13</v>
      </c>
      <c r="B20" s="38" t="s">
        <v>29</v>
      </c>
      <c r="C20" s="38" t="s">
        <v>30</v>
      </c>
      <c r="D20" s="35" t="s">
        <v>41</v>
      </c>
      <c r="E20" s="24">
        <f>E21+E22+E23+E25+E26+E27+E28+E24</f>
        <v>7891.6</v>
      </c>
      <c r="F20" s="24">
        <f>F21+F22+F23+F25+F26+F27+F28+F24</f>
        <v>7774</v>
      </c>
      <c r="G20" s="24">
        <f>G21+G22+G23+G25+G26+G27+G28+G24</f>
        <v>7418.6</v>
      </c>
      <c r="H20" s="24">
        <f t="shared" si="4"/>
        <v>95.428350913300747</v>
      </c>
      <c r="I20" s="24">
        <f>I21+I22+I23+I25+I26+I27+I28+I24</f>
        <v>7373</v>
      </c>
      <c r="J20" s="24">
        <f t="shared" si="2"/>
        <v>94.841780293285311</v>
      </c>
      <c r="K20" s="24">
        <f>K21+K22+K23+K25+K26+K27+K28+K24</f>
        <v>7373</v>
      </c>
      <c r="L20" s="24">
        <f t="shared" si="3"/>
        <v>94.841780293285311</v>
      </c>
    </row>
    <row r="21" spans="1:12" ht="63" x14ac:dyDescent="0.25">
      <c r="A21" s="18" t="s">
        <v>14</v>
      </c>
      <c r="B21" s="9" t="s">
        <v>29</v>
      </c>
      <c r="C21" s="9" t="s">
        <v>32</v>
      </c>
      <c r="D21" s="10" t="s">
        <v>162</v>
      </c>
      <c r="E21" s="25">
        <v>52.6</v>
      </c>
      <c r="F21" s="25">
        <v>42.1</v>
      </c>
      <c r="G21" s="25">
        <v>49</v>
      </c>
      <c r="H21" s="27">
        <f t="shared" si="4"/>
        <v>116.38954869358669</v>
      </c>
      <c r="I21" s="25">
        <v>49</v>
      </c>
      <c r="J21" s="27">
        <f t="shared" si="2"/>
        <v>116.38954869358669</v>
      </c>
      <c r="K21" s="25">
        <v>49</v>
      </c>
      <c r="L21" s="27">
        <f t="shared" si="3"/>
        <v>116.38954869358669</v>
      </c>
    </row>
    <row r="22" spans="1:12" ht="78.75" x14ac:dyDescent="0.25">
      <c r="A22" s="18" t="s">
        <v>15</v>
      </c>
      <c r="B22" s="9" t="s">
        <v>29</v>
      </c>
      <c r="C22" s="9" t="s">
        <v>32</v>
      </c>
      <c r="D22" s="10" t="s">
        <v>163</v>
      </c>
      <c r="E22" s="25">
        <v>4237.3999999999996</v>
      </c>
      <c r="F22" s="25">
        <v>3839.9</v>
      </c>
      <c r="G22" s="25">
        <v>3927</v>
      </c>
      <c r="H22" s="27">
        <f t="shared" si="4"/>
        <v>102.26828823667282</v>
      </c>
      <c r="I22" s="25">
        <v>3927</v>
      </c>
      <c r="J22" s="27">
        <f t="shared" si="2"/>
        <v>102.26828823667282</v>
      </c>
      <c r="K22" s="25">
        <v>3927</v>
      </c>
      <c r="L22" s="27">
        <f t="shared" si="3"/>
        <v>102.26828823667282</v>
      </c>
    </row>
    <row r="23" spans="1:12" ht="94.5" x14ac:dyDescent="0.25">
      <c r="A23" s="18" t="s">
        <v>16</v>
      </c>
      <c r="B23" s="9" t="s">
        <v>29</v>
      </c>
      <c r="C23" s="9" t="s">
        <v>32</v>
      </c>
      <c r="D23" s="10" t="s">
        <v>164</v>
      </c>
      <c r="E23" s="25">
        <v>635.70000000000005</v>
      </c>
      <c r="F23" s="25">
        <v>298</v>
      </c>
      <c r="G23" s="25">
        <v>353</v>
      </c>
      <c r="H23" s="27">
        <f t="shared" si="4"/>
        <v>118.45637583892616</v>
      </c>
      <c r="I23" s="25">
        <v>353</v>
      </c>
      <c r="J23" s="27">
        <f t="shared" si="2"/>
        <v>118.45637583892616</v>
      </c>
      <c r="K23" s="25">
        <v>353</v>
      </c>
      <c r="L23" s="27">
        <f t="shared" si="3"/>
        <v>118.45637583892616</v>
      </c>
    </row>
    <row r="24" spans="1:12" ht="94.5" x14ac:dyDescent="0.25">
      <c r="A24" s="18" t="s">
        <v>156</v>
      </c>
      <c r="B24" s="9" t="s">
        <v>29</v>
      </c>
      <c r="C24" s="9" t="s">
        <v>32</v>
      </c>
      <c r="D24" s="10" t="s">
        <v>155</v>
      </c>
      <c r="E24" s="25">
        <v>7.9</v>
      </c>
      <c r="F24" s="25">
        <v>38</v>
      </c>
      <c r="G24" s="25">
        <v>45.6</v>
      </c>
      <c r="H24" s="27">
        <f t="shared" si="4"/>
        <v>120</v>
      </c>
      <c r="I24" s="25">
        <v>0</v>
      </c>
      <c r="J24" s="27">
        <f t="shared" si="2"/>
        <v>0</v>
      </c>
      <c r="K24" s="25">
        <v>0</v>
      </c>
      <c r="L24" s="27">
        <f t="shared" si="3"/>
        <v>0</v>
      </c>
    </row>
    <row r="25" spans="1:12" ht="47.25" x14ac:dyDescent="0.25">
      <c r="A25" s="18" t="s">
        <v>17</v>
      </c>
      <c r="B25" s="9" t="s">
        <v>29</v>
      </c>
      <c r="C25" s="9">
        <v>120</v>
      </c>
      <c r="D25" s="10" t="s">
        <v>42</v>
      </c>
      <c r="E25" s="25">
        <v>444.6</v>
      </c>
      <c r="F25" s="25">
        <v>573</v>
      </c>
      <c r="G25" s="25">
        <v>563</v>
      </c>
      <c r="H25" s="27">
        <f t="shared" si="4"/>
        <v>98.254799301919718</v>
      </c>
      <c r="I25" s="25">
        <v>563</v>
      </c>
      <c r="J25" s="27">
        <f t="shared" si="2"/>
        <v>98.254799301919718</v>
      </c>
      <c r="K25" s="25">
        <v>563</v>
      </c>
      <c r="L25" s="27">
        <f t="shared" si="3"/>
        <v>98.254799301919718</v>
      </c>
    </row>
    <row r="26" spans="1:12" ht="170.25" customHeight="1" x14ac:dyDescent="0.25">
      <c r="A26" s="21" t="s">
        <v>133</v>
      </c>
      <c r="B26" s="17" t="s">
        <v>29</v>
      </c>
      <c r="C26" s="17">
        <v>120</v>
      </c>
      <c r="D26" s="57" t="s">
        <v>134</v>
      </c>
      <c r="E26" s="26">
        <v>1.6</v>
      </c>
      <c r="F26" s="26">
        <v>1</v>
      </c>
      <c r="G26" s="26">
        <v>1</v>
      </c>
      <c r="H26" s="27">
        <f t="shared" si="4"/>
        <v>100</v>
      </c>
      <c r="I26" s="26">
        <v>1</v>
      </c>
      <c r="J26" s="27">
        <f t="shared" si="2"/>
        <v>100</v>
      </c>
      <c r="K26" s="26">
        <v>1</v>
      </c>
      <c r="L26" s="27">
        <f t="shared" si="3"/>
        <v>100</v>
      </c>
    </row>
    <row r="27" spans="1:12" ht="47.25" x14ac:dyDescent="0.25">
      <c r="A27" s="18" t="s">
        <v>18</v>
      </c>
      <c r="B27" s="9" t="s">
        <v>29</v>
      </c>
      <c r="C27" s="9">
        <v>120</v>
      </c>
      <c r="D27" s="14" t="s">
        <v>43</v>
      </c>
      <c r="E27" s="25">
        <v>0</v>
      </c>
      <c r="F27" s="25">
        <v>577</v>
      </c>
      <c r="G27" s="25">
        <v>0</v>
      </c>
      <c r="H27" s="27">
        <v>0</v>
      </c>
      <c r="I27" s="25">
        <v>0</v>
      </c>
      <c r="J27" s="27">
        <v>0</v>
      </c>
      <c r="K27" s="25">
        <v>0</v>
      </c>
      <c r="L27" s="27">
        <v>0</v>
      </c>
    </row>
    <row r="28" spans="1:12" ht="94.5" x14ac:dyDescent="0.25">
      <c r="A28" s="18" t="s">
        <v>19</v>
      </c>
      <c r="B28" s="9" t="s">
        <v>29</v>
      </c>
      <c r="C28" s="9">
        <v>120</v>
      </c>
      <c r="D28" s="10" t="s">
        <v>165</v>
      </c>
      <c r="E28" s="25">
        <v>2511.8000000000002</v>
      </c>
      <c r="F28" s="25">
        <v>2405</v>
      </c>
      <c r="G28" s="25">
        <v>2480</v>
      </c>
      <c r="H28" s="27">
        <f t="shared" si="4"/>
        <v>103.11850311850313</v>
      </c>
      <c r="I28" s="25">
        <v>2480</v>
      </c>
      <c r="J28" s="27">
        <f t="shared" si="2"/>
        <v>103.11850311850313</v>
      </c>
      <c r="K28" s="25">
        <v>2480</v>
      </c>
      <c r="L28" s="27">
        <f t="shared" si="3"/>
        <v>103.11850311850313</v>
      </c>
    </row>
    <row r="29" spans="1:12" ht="31.5" x14ac:dyDescent="0.25">
      <c r="A29" s="35" t="s">
        <v>20</v>
      </c>
      <c r="B29" s="38" t="s">
        <v>29</v>
      </c>
      <c r="C29" s="38" t="s">
        <v>30</v>
      </c>
      <c r="D29" s="35" t="s">
        <v>44</v>
      </c>
      <c r="E29" s="24">
        <f>E30</f>
        <v>1496.3</v>
      </c>
      <c r="F29" s="24">
        <f t="shared" ref="F29:G29" si="7">F30</f>
        <v>1822.5</v>
      </c>
      <c r="G29" s="24">
        <f t="shared" si="7"/>
        <v>1307</v>
      </c>
      <c r="H29" s="24">
        <f t="shared" si="4"/>
        <v>71.714677640603568</v>
      </c>
      <c r="I29" s="24">
        <f>I30</f>
        <v>1411</v>
      </c>
      <c r="J29" s="24">
        <f t="shared" si="2"/>
        <v>77.421124828532243</v>
      </c>
      <c r="K29" s="24">
        <f>K30</f>
        <v>1524</v>
      </c>
      <c r="L29" s="24">
        <f t="shared" si="3"/>
        <v>83.621399176954739</v>
      </c>
    </row>
    <row r="30" spans="1:12" ht="31.5" x14ac:dyDescent="0.25">
      <c r="A30" s="18" t="s">
        <v>21</v>
      </c>
      <c r="B30" s="9" t="s">
        <v>29</v>
      </c>
      <c r="C30" s="9">
        <v>120</v>
      </c>
      <c r="D30" s="7" t="s">
        <v>45</v>
      </c>
      <c r="E30" s="25">
        <v>1496.3</v>
      </c>
      <c r="F30" s="25">
        <v>1822.5</v>
      </c>
      <c r="G30" s="26">
        <v>1307</v>
      </c>
      <c r="H30" s="27">
        <f t="shared" si="4"/>
        <v>71.714677640603568</v>
      </c>
      <c r="I30" s="26">
        <v>1411</v>
      </c>
      <c r="J30" s="27">
        <f t="shared" si="2"/>
        <v>77.421124828532243</v>
      </c>
      <c r="K30" s="26">
        <v>1524</v>
      </c>
      <c r="L30" s="27">
        <f t="shared" si="3"/>
        <v>83.621399176954739</v>
      </c>
    </row>
    <row r="31" spans="1:12" ht="47.25" x14ac:dyDescent="0.25">
      <c r="A31" s="35" t="s">
        <v>22</v>
      </c>
      <c r="B31" s="38" t="s">
        <v>29</v>
      </c>
      <c r="C31" s="38" t="s">
        <v>33</v>
      </c>
      <c r="D31" s="35" t="s">
        <v>58</v>
      </c>
      <c r="E31" s="24">
        <v>52.6</v>
      </c>
      <c r="F31" s="24">
        <v>29.9</v>
      </c>
      <c r="G31" s="24">
        <v>0</v>
      </c>
      <c r="H31" s="24">
        <f t="shared" si="4"/>
        <v>0</v>
      </c>
      <c r="I31" s="24">
        <v>0</v>
      </c>
      <c r="J31" s="24">
        <f t="shared" si="2"/>
        <v>0</v>
      </c>
      <c r="K31" s="24">
        <v>0</v>
      </c>
      <c r="L31" s="24">
        <f t="shared" si="3"/>
        <v>0</v>
      </c>
    </row>
    <row r="32" spans="1:12" ht="31.5" x14ac:dyDescent="0.25">
      <c r="A32" s="35" t="s">
        <v>23</v>
      </c>
      <c r="B32" s="38" t="s">
        <v>29</v>
      </c>
      <c r="C32" s="38" t="s">
        <v>30</v>
      </c>
      <c r="D32" s="35" t="s">
        <v>46</v>
      </c>
      <c r="E32" s="24">
        <f>E33+E34+E35</f>
        <v>2597.7999999999997</v>
      </c>
      <c r="F32" s="24">
        <f>F33+F34+F35</f>
        <v>6012.7999999999993</v>
      </c>
      <c r="G32" s="24">
        <f>G33+G34+G35</f>
        <v>1186</v>
      </c>
      <c r="H32" s="24">
        <f t="shared" si="4"/>
        <v>19.724587546567328</v>
      </c>
      <c r="I32" s="24">
        <f>I33+I34+I35</f>
        <v>1186</v>
      </c>
      <c r="J32" s="24">
        <f t="shared" si="2"/>
        <v>19.724587546567328</v>
      </c>
      <c r="K32" s="24">
        <f>K33+K34+K35</f>
        <v>1186</v>
      </c>
      <c r="L32" s="24">
        <f t="shared" si="3"/>
        <v>19.724587546567328</v>
      </c>
    </row>
    <row r="33" spans="1:12" ht="53.25" customHeight="1" x14ac:dyDescent="0.25">
      <c r="A33" s="18" t="s">
        <v>96</v>
      </c>
      <c r="B33" s="9" t="s">
        <v>29</v>
      </c>
      <c r="C33" s="9">
        <v>410</v>
      </c>
      <c r="D33" s="10" t="s">
        <v>47</v>
      </c>
      <c r="E33" s="25">
        <v>487.6</v>
      </c>
      <c r="F33" s="25">
        <v>2209.1</v>
      </c>
      <c r="G33" s="25">
        <v>39</v>
      </c>
      <c r="H33" s="27">
        <f t="shared" si="4"/>
        <v>1.7654248336426599</v>
      </c>
      <c r="I33" s="25">
        <v>39</v>
      </c>
      <c r="J33" s="27">
        <f t="shared" si="2"/>
        <v>1.7654248336426599</v>
      </c>
      <c r="K33" s="25">
        <v>39</v>
      </c>
      <c r="L33" s="27">
        <f t="shared" si="3"/>
        <v>1.7654248336426599</v>
      </c>
    </row>
    <row r="34" spans="1:12" ht="63" x14ac:dyDescent="0.25">
      <c r="A34" s="18" t="s">
        <v>95</v>
      </c>
      <c r="B34" s="9" t="s">
        <v>29</v>
      </c>
      <c r="C34" s="15" t="s">
        <v>34</v>
      </c>
      <c r="D34" s="10" t="s">
        <v>48</v>
      </c>
      <c r="E34" s="25">
        <v>2060.5</v>
      </c>
      <c r="F34" s="25">
        <v>3765.2</v>
      </c>
      <c r="G34" s="25">
        <v>1104</v>
      </c>
      <c r="H34" s="27">
        <f t="shared" si="4"/>
        <v>29.321151598852651</v>
      </c>
      <c r="I34" s="25">
        <v>1104</v>
      </c>
      <c r="J34" s="27">
        <f>I34/F34*100</f>
        <v>29.321151598852651</v>
      </c>
      <c r="K34" s="25">
        <v>1104</v>
      </c>
      <c r="L34" s="27">
        <f t="shared" si="3"/>
        <v>29.321151598852651</v>
      </c>
    </row>
    <row r="35" spans="1:12" ht="94.5" x14ac:dyDescent="0.25">
      <c r="A35" s="18" t="s">
        <v>136</v>
      </c>
      <c r="B35" s="9" t="s">
        <v>29</v>
      </c>
      <c r="C35" s="15" t="s">
        <v>34</v>
      </c>
      <c r="D35" s="10" t="s">
        <v>135</v>
      </c>
      <c r="E35" s="25">
        <v>49.7</v>
      </c>
      <c r="F35" s="25">
        <v>38.5</v>
      </c>
      <c r="G35" s="25">
        <v>43</v>
      </c>
      <c r="H35" s="27">
        <f t="shared" si="4"/>
        <v>111.68831168831169</v>
      </c>
      <c r="I35" s="25">
        <v>43</v>
      </c>
      <c r="J35" s="27">
        <f t="shared" si="2"/>
        <v>111.68831168831169</v>
      </c>
      <c r="K35" s="25">
        <v>43</v>
      </c>
      <c r="L35" s="27">
        <f t="shared" si="3"/>
        <v>111.68831168831169</v>
      </c>
    </row>
    <row r="36" spans="1:12" ht="15.75" x14ac:dyDescent="0.25">
      <c r="A36" s="35" t="s">
        <v>24</v>
      </c>
      <c r="B36" s="38" t="s">
        <v>29</v>
      </c>
      <c r="C36" s="38" t="s">
        <v>30</v>
      </c>
      <c r="D36" s="35" t="s">
        <v>49</v>
      </c>
      <c r="E36" s="24">
        <v>3584.6</v>
      </c>
      <c r="F36" s="24">
        <v>3576.2</v>
      </c>
      <c r="G36" s="24">
        <v>1944</v>
      </c>
      <c r="H36" s="24">
        <f t="shared" si="4"/>
        <v>54.359375873832562</v>
      </c>
      <c r="I36" s="24">
        <v>1944</v>
      </c>
      <c r="J36" s="24">
        <f t="shared" si="2"/>
        <v>54.359375873832562</v>
      </c>
      <c r="K36" s="24">
        <v>1944</v>
      </c>
      <c r="L36" s="24">
        <f t="shared" si="3"/>
        <v>54.359375873832562</v>
      </c>
    </row>
    <row r="37" spans="1:12" ht="15.75" x14ac:dyDescent="0.25">
      <c r="A37" s="35" t="s">
        <v>111</v>
      </c>
      <c r="B37" s="38" t="s">
        <v>29</v>
      </c>
      <c r="C37" s="38" t="s">
        <v>30</v>
      </c>
      <c r="D37" s="35" t="s">
        <v>112</v>
      </c>
      <c r="E37" s="24">
        <v>-0.4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</row>
    <row r="38" spans="1:12" ht="26.25" customHeight="1" x14ac:dyDescent="0.25">
      <c r="A38" s="52" t="s">
        <v>71</v>
      </c>
      <c r="B38" s="53" t="s">
        <v>29</v>
      </c>
      <c r="C38" s="53" t="s">
        <v>30</v>
      </c>
      <c r="D38" s="52" t="s">
        <v>50</v>
      </c>
      <c r="E38" s="24">
        <f>E39+E76+E78+E79</f>
        <v>786247.99999999988</v>
      </c>
      <c r="F38" s="24">
        <f>F39+F76+F78+F79</f>
        <v>759087.2</v>
      </c>
      <c r="G38" s="24">
        <f>G39+G76+G78+G79</f>
        <v>742654.8</v>
      </c>
      <c r="H38" s="24">
        <f t="shared" si="4"/>
        <v>97.835242117111193</v>
      </c>
      <c r="I38" s="24">
        <f>I39+I76+I78+I79</f>
        <v>965950.3</v>
      </c>
      <c r="J38" s="24">
        <f t="shared" si="2"/>
        <v>127.2515595046261</v>
      </c>
      <c r="K38" s="24">
        <f>K39+K76+K78+K79</f>
        <v>615996</v>
      </c>
      <c r="L38" s="24">
        <f t="shared" si="3"/>
        <v>81.149570167959624</v>
      </c>
    </row>
    <row r="39" spans="1:12" ht="58.5" customHeight="1" x14ac:dyDescent="0.25">
      <c r="A39" s="35" t="s">
        <v>62</v>
      </c>
      <c r="B39" s="38" t="s">
        <v>29</v>
      </c>
      <c r="C39" s="38" t="s">
        <v>30</v>
      </c>
      <c r="D39" s="35" t="s">
        <v>59</v>
      </c>
      <c r="E39" s="24">
        <f>E40+E44+E63+E71</f>
        <v>786229.89999999991</v>
      </c>
      <c r="F39" s="24">
        <f>F40+F44+F63+F71</f>
        <v>759005.4</v>
      </c>
      <c r="G39" s="24">
        <f>G40+G44+G63+G71</f>
        <v>742654.8</v>
      </c>
      <c r="H39" s="24">
        <f t="shared" si="4"/>
        <v>97.845786077411319</v>
      </c>
      <c r="I39" s="24">
        <f>I40+I44+I63+I71</f>
        <v>965950.3</v>
      </c>
      <c r="J39" s="24">
        <f t="shared" si="2"/>
        <v>127.26527373850041</v>
      </c>
      <c r="K39" s="24">
        <f>K40+K44+K63+K71</f>
        <v>615996</v>
      </c>
      <c r="L39" s="24">
        <f t="shared" si="3"/>
        <v>81.15831586968946</v>
      </c>
    </row>
    <row r="40" spans="1:12" ht="31.5" x14ac:dyDescent="0.25">
      <c r="A40" s="35" t="s">
        <v>61</v>
      </c>
      <c r="B40" s="38" t="s">
        <v>29</v>
      </c>
      <c r="C40" s="38" t="s">
        <v>30</v>
      </c>
      <c r="D40" s="35" t="s">
        <v>60</v>
      </c>
      <c r="E40" s="24">
        <f>E42+E43</f>
        <v>129061.7</v>
      </c>
      <c r="F40" s="24">
        <f t="shared" ref="F40:G40" si="8">F42+F43</f>
        <v>106009.3</v>
      </c>
      <c r="G40" s="24">
        <f t="shared" si="8"/>
        <v>113063</v>
      </c>
      <c r="H40" s="24">
        <f t="shared" si="4"/>
        <v>106.653850181069</v>
      </c>
      <c r="I40" s="24">
        <f>I42+I43</f>
        <v>96627.3</v>
      </c>
      <c r="J40" s="24">
        <f t="shared" si="2"/>
        <v>91.149833080682541</v>
      </c>
      <c r="K40" s="24">
        <f>K42+K43</f>
        <v>96627.3</v>
      </c>
      <c r="L40" s="24">
        <f t="shared" si="3"/>
        <v>91.149833080682541</v>
      </c>
    </row>
    <row r="41" spans="1:12" ht="44.25" hidden="1" customHeight="1" x14ac:dyDescent="0.25">
      <c r="A41" s="18" t="s">
        <v>72</v>
      </c>
      <c r="B41" s="9" t="s">
        <v>29</v>
      </c>
      <c r="C41" s="9" t="s">
        <v>89</v>
      </c>
      <c r="D41" s="16" t="s">
        <v>70</v>
      </c>
      <c r="E41" s="43">
        <v>0</v>
      </c>
      <c r="F41" s="44">
        <v>0</v>
      </c>
      <c r="G41" s="25">
        <v>0</v>
      </c>
      <c r="H41" s="27"/>
      <c r="I41" s="26">
        <v>0</v>
      </c>
      <c r="J41" s="27"/>
      <c r="K41" s="26">
        <v>0</v>
      </c>
      <c r="L41" s="27"/>
    </row>
    <row r="42" spans="1:12" ht="47.25" x14ac:dyDescent="0.25">
      <c r="A42" s="18" t="s">
        <v>166</v>
      </c>
      <c r="B42" s="9" t="s">
        <v>29</v>
      </c>
      <c r="C42" s="9" t="s">
        <v>89</v>
      </c>
      <c r="D42" s="46" t="s">
        <v>69</v>
      </c>
      <c r="E42" s="44">
        <v>63930.2</v>
      </c>
      <c r="F42" s="45">
        <v>31008.799999999999</v>
      </c>
      <c r="G42" s="25">
        <v>16435.7</v>
      </c>
      <c r="H42" s="27">
        <f t="shared" si="4"/>
        <v>53.003340987074644</v>
      </c>
      <c r="I42" s="26">
        <v>0</v>
      </c>
      <c r="J42" s="27">
        <f t="shared" si="2"/>
        <v>0</v>
      </c>
      <c r="K42" s="26">
        <v>0</v>
      </c>
      <c r="L42" s="27">
        <f t="shared" si="3"/>
        <v>0</v>
      </c>
    </row>
    <row r="43" spans="1:12" ht="63" x14ac:dyDescent="0.25">
      <c r="A43" s="18" t="s">
        <v>167</v>
      </c>
      <c r="B43" s="9" t="s">
        <v>29</v>
      </c>
      <c r="C43" s="9" t="s">
        <v>89</v>
      </c>
      <c r="D43" s="46" t="s">
        <v>99</v>
      </c>
      <c r="E43" s="44">
        <v>65131.5</v>
      </c>
      <c r="F43" s="45">
        <v>75000.5</v>
      </c>
      <c r="G43" s="25">
        <v>96627.3</v>
      </c>
      <c r="H43" s="27">
        <f t="shared" si="4"/>
        <v>128.83554109639272</v>
      </c>
      <c r="I43" s="26">
        <v>96627.3</v>
      </c>
      <c r="J43" s="27">
        <f t="shared" si="2"/>
        <v>128.83554109639272</v>
      </c>
      <c r="K43" s="26">
        <v>96627.3</v>
      </c>
      <c r="L43" s="27">
        <f t="shared" si="3"/>
        <v>128.83554109639272</v>
      </c>
    </row>
    <row r="44" spans="1:12" ht="31.5" x14ac:dyDescent="0.25">
      <c r="A44" s="35" t="s">
        <v>25</v>
      </c>
      <c r="B44" s="38" t="s">
        <v>29</v>
      </c>
      <c r="C44" s="38" t="s">
        <v>30</v>
      </c>
      <c r="D44" s="35" t="s">
        <v>63</v>
      </c>
      <c r="E44" s="24">
        <f>E45+E46+E47+E48+E49+E50+E51+E52+E54+E55+E56+E57+E59+E61+E62</f>
        <v>271563.7</v>
      </c>
      <c r="F44" s="24">
        <f>F45+F46+F47+F48+F49+F50+F51+F52+F54+F55+F56+F57+F59+F61+F62</f>
        <v>240345.2</v>
      </c>
      <c r="G44" s="24">
        <f>G45+G46+G47+G48+G49+G50+G51+G52+G54+G55+G56+G57+G59+G61+G62+G58+G60</f>
        <v>204408.7</v>
      </c>
      <c r="H44" s="24">
        <f t="shared" si="4"/>
        <v>85.047964344617654</v>
      </c>
      <c r="I44" s="24">
        <f>I45+I46+I47+I48+I49+I50+I51+I52+I54+I55+I56+I57+I59+I60+I61+I62+I53+I58</f>
        <v>465233.60000000003</v>
      </c>
      <c r="J44" s="24">
        <f t="shared" si="2"/>
        <v>193.56891670813482</v>
      </c>
      <c r="K44" s="24">
        <f>K45+K46+K47+K48+K49+K50+K51+K52+K54+K55+K56+K57+K59+K60+K61+K62</f>
        <v>114975.2</v>
      </c>
      <c r="L44" s="24">
        <f t="shared" si="3"/>
        <v>47.837527023631004</v>
      </c>
    </row>
    <row r="45" spans="1:12" ht="47.25" x14ac:dyDescent="0.25">
      <c r="A45" s="20" t="s">
        <v>97</v>
      </c>
      <c r="B45" s="9" t="s">
        <v>29</v>
      </c>
      <c r="C45" s="9" t="s">
        <v>89</v>
      </c>
      <c r="D45" s="46" t="s">
        <v>122</v>
      </c>
      <c r="E45" s="44">
        <v>26377.7</v>
      </c>
      <c r="F45" s="45">
        <v>0</v>
      </c>
      <c r="G45" s="25">
        <v>0</v>
      </c>
      <c r="H45" s="25">
        <v>0</v>
      </c>
      <c r="I45" s="25">
        <v>28000</v>
      </c>
      <c r="J45" s="27">
        <v>0</v>
      </c>
      <c r="K45" s="25">
        <v>0</v>
      </c>
      <c r="L45" s="27">
        <v>0</v>
      </c>
    </row>
    <row r="46" spans="1:12" ht="94.5" x14ac:dyDescent="0.25">
      <c r="A46" s="54" t="s">
        <v>116</v>
      </c>
      <c r="B46" s="17" t="s">
        <v>29</v>
      </c>
      <c r="C46" s="17" t="s">
        <v>89</v>
      </c>
      <c r="D46" s="55" t="s">
        <v>147</v>
      </c>
      <c r="E46" s="44">
        <v>3351</v>
      </c>
      <c r="F46" s="47">
        <v>0</v>
      </c>
      <c r="G46" s="26">
        <v>6274.2</v>
      </c>
      <c r="H46" s="27">
        <v>0</v>
      </c>
      <c r="I46" s="25">
        <v>3137.1</v>
      </c>
      <c r="J46" s="27">
        <v>0</v>
      </c>
      <c r="K46" s="25">
        <v>16500</v>
      </c>
      <c r="L46" s="27">
        <v>0</v>
      </c>
    </row>
    <row r="47" spans="1:12" ht="141" customHeight="1" x14ac:dyDescent="0.25">
      <c r="A47" s="20" t="s">
        <v>85</v>
      </c>
      <c r="B47" s="9" t="s">
        <v>29</v>
      </c>
      <c r="C47" s="9" t="s">
        <v>89</v>
      </c>
      <c r="D47" s="16" t="s">
        <v>109</v>
      </c>
      <c r="E47" s="44">
        <v>12759</v>
      </c>
      <c r="F47" s="45">
        <v>52485.599999999999</v>
      </c>
      <c r="G47" s="26">
        <v>13259.2</v>
      </c>
      <c r="H47" s="27">
        <f t="shared" si="4"/>
        <v>25.262548203697776</v>
      </c>
      <c r="I47" s="25">
        <v>59370.5</v>
      </c>
      <c r="J47" s="27">
        <f t="shared" si="2"/>
        <v>113.11769323395369</v>
      </c>
      <c r="K47" s="25">
        <v>38493.699999999997</v>
      </c>
      <c r="L47" s="27">
        <f t="shared" si="3"/>
        <v>73.341449845290896</v>
      </c>
    </row>
    <row r="48" spans="1:12" ht="76.5" customHeight="1" x14ac:dyDescent="0.25">
      <c r="A48" s="20" t="s">
        <v>86</v>
      </c>
      <c r="B48" s="9" t="s">
        <v>29</v>
      </c>
      <c r="C48" s="9" t="s">
        <v>89</v>
      </c>
      <c r="D48" s="22" t="s">
        <v>168</v>
      </c>
      <c r="E48" s="44">
        <v>531.6</v>
      </c>
      <c r="F48" s="45">
        <v>2186.9</v>
      </c>
      <c r="G48" s="26">
        <v>4996.2</v>
      </c>
      <c r="H48" s="27">
        <f t="shared" si="4"/>
        <v>228.46037770359868</v>
      </c>
      <c r="I48" s="25">
        <v>22906.3</v>
      </c>
      <c r="J48" s="27">
        <f t="shared" si="2"/>
        <v>1047.4324386117335</v>
      </c>
      <c r="K48" s="25">
        <v>14651.1</v>
      </c>
      <c r="L48" s="27">
        <f t="shared" si="3"/>
        <v>669.94832868443916</v>
      </c>
    </row>
    <row r="49" spans="1:12" ht="65.25" customHeight="1" x14ac:dyDescent="0.25">
      <c r="A49" s="20" t="s">
        <v>101</v>
      </c>
      <c r="B49" s="9" t="s">
        <v>29</v>
      </c>
      <c r="C49" s="9" t="s">
        <v>89</v>
      </c>
      <c r="D49" s="16" t="s">
        <v>102</v>
      </c>
      <c r="E49" s="44">
        <v>2259.1</v>
      </c>
      <c r="F49" s="45">
        <v>0</v>
      </c>
      <c r="G49" s="25">
        <v>3168.8</v>
      </c>
      <c r="H49" s="27">
        <v>0</v>
      </c>
      <c r="I49" s="25">
        <v>6254.7</v>
      </c>
      <c r="J49" s="27">
        <v>0</v>
      </c>
      <c r="K49" s="25">
        <v>1596.4</v>
      </c>
      <c r="L49" s="27">
        <v>0</v>
      </c>
    </row>
    <row r="50" spans="1:12" ht="31.5" x14ac:dyDescent="0.25">
      <c r="A50" s="20" t="s">
        <v>98</v>
      </c>
      <c r="B50" s="9" t="s">
        <v>29</v>
      </c>
      <c r="C50" s="9" t="s">
        <v>89</v>
      </c>
      <c r="D50" s="16" t="s">
        <v>100</v>
      </c>
      <c r="E50" s="44">
        <v>12462.8</v>
      </c>
      <c r="F50" s="45">
        <v>0</v>
      </c>
      <c r="G50" s="25">
        <v>0</v>
      </c>
      <c r="H50" s="27">
        <v>0</v>
      </c>
      <c r="I50" s="25">
        <v>0</v>
      </c>
      <c r="J50" s="27">
        <v>0</v>
      </c>
      <c r="K50" s="25">
        <v>0</v>
      </c>
      <c r="L50" s="27">
        <v>0</v>
      </c>
    </row>
    <row r="51" spans="1:12" ht="47.25" x14ac:dyDescent="0.25">
      <c r="A51" s="20" t="s">
        <v>104</v>
      </c>
      <c r="B51" s="9" t="s">
        <v>29</v>
      </c>
      <c r="C51" s="9" t="s">
        <v>89</v>
      </c>
      <c r="D51" s="16" t="s">
        <v>105</v>
      </c>
      <c r="E51" s="44">
        <v>0</v>
      </c>
      <c r="F51" s="44">
        <v>0</v>
      </c>
      <c r="G51" s="25">
        <v>0</v>
      </c>
      <c r="H51" s="27">
        <v>0</v>
      </c>
      <c r="I51" s="25">
        <v>3353.6</v>
      </c>
      <c r="J51" s="27">
        <v>0</v>
      </c>
      <c r="K51" s="25">
        <v>0</v>
      </c>
      <c r="L51" s="27">
        <v>0</v>
      </c>
    </row>
    <row r="52" spans="1:12" ht="47.25" x14ac:dyDescent="0.25">
      <c r="A52" s="20" t="s">
        <v>103</v>
      </c>
      <c r="B52" s="9" t="s">
        <v>29</v>
      </c>
      <c r="C52" s="9" t="s">
        <v>89</v>
      </c>
      <c r="D52" s="16" t="s">
        <v>106</v>
      </c>
      <c r="E52" s="44">
        <v>0</v>
      </c>
      <c r="F52" s="44">
        <v>0</v>
      </c>
      <c r="G52" s="25">
        <v>0</v>
      </c>
      <c r="H52" s="27">
        <v>0</v>
      </c>
      <c r="I52" s="25">
        <v>52083.3</v>
      </c>
      <c r="J52" s="27">
        <v>0</v>
      </c>
      <c r="K52" s="25">
        <v>0</v>
      </c>
      <c r="L52" s="27">
        <v>0</v>
      </c>
    </row>
    <row r="53" spans="1:12" ht="78.75" x14ac:dyDescent="0.25">
      <c r="A53" s="20" t="s">
        <v>146</v>
      </c>
      <c r="B53" s="9" t="s">
        <v>29</v>
      </c>
      <c r="C53" s="9" t="s">
        <v>89</v>
      </c>
      <c r="D53" s="16" t="s">
        <v>148</v>
      </c>
      <c r="E53" s="44">
        <v>0</v>
      </c>
      <c r="F53" s="44">
        <v>0</v>
      </c>
      <c r="G53" s="25">
        <v>0</v>
      </c>
      <c r="H53" s="27">
        <v>0</v>
      </c>
      <c r="I53" s="25">
        <v>1375.7</v>
      </c>
      <c r="J53" s="27">
        <v>0</v>
      </c>
      <c r="K53" s="25">
        <v>0</v>
      </c>
      <c r="L53" s="27">
        <v>0</v>
      </c>
    </row>
    <row r="54" spans="1:12" ht="63" x14ac:dyDescent="0.25">
      <c r="A54" s="20" t="s">
        <v>87</v>
      </c>
      <c r="B54" s="9" t="s">
        <v>29</v>
      </c>
      <c r="C54" s="9" t="s">
        <v>89</v>
      </c>
      <c r="D54" s="23" t="s">
        <v>92</v>
      </c>
      <c r="E54" s="44">
        <v>0</v>
      </c>
      <c r="F54" s="44">
        <v>990</v>
      </c>
      <c r="G54" s="25">
        <v>0</v>
      </c>
      <c r="H54" s="27">
        <v>0</v>
      </c>
      <c r="I54" s="25">
        <v>0</v>
      </c>
      <c r="J54" s="27">
        <v>0</v>
      </c>
      <c r="K54" s="25">
        <v>0</v>
      </c>
      <c r="L54" s="27">
        <v>0</v>
      </c>
    </row>
    <row r="55" spans="1:12" ht="63" x14ac:dyDescent="0.25">
      <c r="A55" s="54" t="s">
        <v>114</v>
      </c>
      <c r="B55" s="17" t="s">
        <v>29</v>
      </c>
      <c r="C55" s="17" t="s">
        <v>89</v>
      </c>
      <c r="D55" s="56" t="s">
        <v>115</v>
      </c>
      <c r="E55" s="44">
        <v>6662.1</v>
      </c>
      <c r="F55" s="47">
        <v>16988.8</v>
      </c>
      <c r="G55" s="25">
        <v>17748.400000000001</v>
      </c>
      <c r="H55" s="27">
        <f t="shared" si="4"/>
        <v>104.47118101337354</v>
      </c>
      <c r="I55" s="25">
        <v>17310.8</v>
      </c>
      <c r="J55" s="27">
        <f t="shared" si="2"/>
        <v>101.895366359013</v>
      </c>
      <c r="K55" s="25">
        <v>17836</v>
      </c>
      <c r="L55" s="27">
        <f t="shared" si="3"/>
        <v>104.98681484271992</v>
      </c>
    </row>
    <row r="56" spans="1:12" ht="47.25" x14ac:dyDescent="0.25">
      <c r="A56" s="20" t="s">
        <v>88</v>
      </c>
      <c r="B56" s="9" t="s">
        <v>29</v>
      </c>
      <c r="C56" s="9" t="s">
        <v>89</v>
      </c>
      <c r="D56" s="23" t="s">
        <v>93</v>
      </c>
      <c r="E56" s="44">
        <v>359.6</v>
      </c>
      <c r="F56" s="45">
        <v>0</v>
      </c>
      <c r="G56" s="25">
        <v>395.4</v>
      </c>
      <c r="H56" s="27">
        <v>0</v>
      </c>
      <c r="I56" s="26">
        <v>387.1</v>
      </c>
      <c r="J56" s="27">
        <v>0</v>
      </c>
      <c r="K56" s="26">
        <v>375</v>
      </c>
      <c r="L56" s="27">
        <v>0</v>
      </c>
    </row>
    <row r="57" spans="1:12" ht="31.5" x14ac:dyDescent="0.25">
      <c r="A57" s="20" t="s">
        <v>107</v>
      </c>
      <c r="B57" s="9" t="s">
        <v>29</v>
      </c>
      <c r="C57" s="9" t="s">
        <v>89</v>
      </c>
      <c r="D57" s="7" t="s">
        <v>108</v>
      </c>
      <c r="E57" s="44">
        <v>0</v>
      </c>
      <c r="F57" s="44">
        <v>990</v>
      </c>
      <c r="G57" s="25">
        <v>131.69999999999999</v>
      </c>
      <c r="H57" s="27">
        <v>0</v>
      </c>
      <c r="I57" s="26">
        <v>177.4</v>
      </c>
      <c r="J57" s="27">
        <v>0</v>
      </c>
      <c r="K57" s="26">
        <v>203.4</v>
      </c>
      <c r="L57" s="27">
        <v>0</v>
      </c>
    </row>
    <row r="58" spans="1:12" ht="31.5" x14ac:dyDescent="0.25">
      <c r="A58" s="20" t="s">
        <v>150</v>
      </c>
      <c r="B58" s="9" t="s">
        <v>29</v>
      </c>
      <c r="C58" s="9" t="s">
        <v>89</v>
      </c>
      <c r="D58" s="7" t="s">
        <v>149</v>
      </c>
      <c r="E58" s="44">
        <v>0</v>
      </c>
      <c r="F58" s="44">
        <v>0</v>
      </c>
      <c r="G58" s="25">
        <v>16701.400000000001</v>
      </c>
      <c r="H58" s="27">
        <v>0</v>
      </c>
      <c r="I58" s="26">
        <v>0</v>
      </c>
      <c r="J58" s="27">
        <v>0</v>
      </c>
      <c r="K58" s="26">
        <v>0</v>
      </c>
      <c r="L58" s="27">
        <v>0</v>
      </c>
    </row>
    <row r="59" spans="1:12" ht="47.25" x14ac:dyDescent="0.25">
      <c r="A59" s="20" t="s">
        <v>90</v>
      </c>
      <c r="B59" s="9" t="s">
        <v>29</v>
      </c>
      <c r="C59" s="9" t="s">
        <v>89</v>
      </c>
      <c r="D59" s="23" t="s">
        <v>169</v>
      </c>
      <c r="E59" s="44">
        <v>4666</v>
      </c>
      <c r="F59" s="45">
        <v>4847.2</v>
      </c>
      <c r="G59" s="25">
        <v>4959.2</v>
      </c>
      <c r="H59" s="27">
        <f t="shared" si="4"/>
        <v>102.31061231226275</v>
      </c>
      <c r="I59" s="25">
        <v>4959.2</v>
      </c>
      <c r="J59" s="27">
        <f t="shared" si="2"/>
        <v>102.31061231226275</v>
      </c>
      <c r="K59" s="25">
        <v>5341.8</v>
      </c>
      <c r="L59" s="27">
        <f t="shared" si="3"/>
        <v>110.20382901468891</v>
      </c>
    </row>
    <row r="60" spans="1:12" ht="48" customHeight="1" x14ac:dyDescent="0.25">
      <c r="A60" s="20" t="s">
        <v>137</v>
      </c>
      <c r="B60" s="9" t="s">
        <v>29</v>
      </c>
      <c r="C60" s="9" t="s">
        <v>89</v>
      </c>
      <c r="D60" s="23" t="s">
        <v>138</v>
      </c>
      <c r="E60" s="44">
        <v>0</v>
      </c>
      <c r="F60" s="44">
        <v>0</v>
      </c>
      <c r="G60" s="25">
        <v>986.7</v>
      </c>
      <c r="H60" s="27">
        <v>0</v>
      </c>
      <c r="I60" s="26">
        <v>188939</v>
      </c>
      <c r="J60" s="27">
        <v>0</v>
      </c>
      <c r="K60" s="26">
        <v>0</v>
      </c>
      <c r="L60" s="27">
        <v>0</v>
      </c>
    </row>
    <row r="61" spans="1:12" ht="47.25" x14ac:dyDescent="0.25">
      <c r="A61" s="20" t="s">
        <v>91</v>
      </c>
      <c r="B61" s="9" t="s">
        <v>29</v>
      </c>
      <c r="C61" s="9" t="s">
        <v>89</v>
      </c>
      <c r="D61" s="16" t="s">
        <v>84</v>
      </c>
      <c r="E61" s="44">
        <v>3732.8</v>
      </c>
      <c r="F61" s="45">
        <v>0</v>
      </c>
      <c r="G61" s="25">
        <v>0</v>
      </c>
      <c r="H61" s="27">
        <v>0</v>
      </c>
      <c r="I61" s="26">
        <v>0</v>
      </c>
      <c r="J61" s="27">
        <v>0</v>
      </c>
      <c r="K61" s="26">
        <v>0</v>
      </c>
      <c r="L61" s="27">
        <v>0</v>
      </c>
    </row>
    <row r="62" spans="1:12" ht="24.75" customHeight="1" x14ac:dyDescent="0.25">
      <c r="A62" s="7" t="s">
        <v>73</v>
      </c>
      <c r="B62" s="9" t="s">
        <v>29</v>
      </c>
      <c r="C62" s="9" t="s">
        <v>89</v>
      </c>
      <c r="D62" s="16" t="s">
        <v>74</v>
      </c>
      <c r="E62" s="44">
        <v>198402</v>
      </c>
      <c r="F62" s="45">
        <v>161856.70000000001</v>
      </c>
      <c r="G62" s="25">
        <v>135787.5</v>
      </c>
      <c r="H62" s="27">
        <f t="shared" si="4"/>
        <v>83.893654077959084</v>
      </c>
      <c r="I62" s="26">
        <v>76978.899999999994</v>
      </c>
      <c r="J62" s="27">
        <f t="shared" si="2"/>
        <v>47.559909475480467</v>
      </c>
      <c r="K62" s="26">
        <v>19977.8</v>
      </c>
      <c r="L62" s="27">
        <f t="shared" si="3"/>
        <v>12.342893435983804</v>
      </c>
    </row>
    <row r="63" spans="1:12" ht="31.5" x14ac:dyDescent="0.25">
      <c r="A63" s="39" t="s">
        <v>26</v>
      </c>
      <c r="B63" s="38" t="s">
        <v>29</v>
      </c>
      <c r="C63" s="38" t="s">
        <v>30</v>
      </c>
      <c r="D63" s="35" t="s">
        <v>64</v>
      </c>
      <c r="E63" s="24">
        <f>E64+E65+E66+E68+E69+E70</f>
        <v>371787.79999999993</v>
      </c>
      <c r="F63" s="24">
        <f>F64+F65+F66+F68+F69+F70+F67</f>
        <v>398268.3</v>
      </c>
      <c r="G63" s="24">
        <f>G64+G65+G66+G68+G69+G70+G67</f>
        <v>407985.10000000003</v>
      </c>
      <c r="H63" s="24">
        <f t="shared" si="4"/>
        <v>102.4397623411153</v>
      </c>
      <c r="I63" s="24">
        <f>I64+I65+I66+I68+I69+I70+I67</f>
        <v>404089.4</v>
      </c>
      <c r="J63" s="24">
        <f t="shared" si="2"/>
        <v>101.46160264324327</v>
      </c>
      <c r="K63" s="24">
        <f>K64+K65+K66+K68+K69+K70+K67</f>
        <v>404393.5</v>
      </c>
      <c r="L63" s="24">
        <f t="shared" si="3"/>
        <v>101.53795820556144</v>
      </c>
    </row>
    <row r="64" spans="1:12" ht="47.25" x14ac:dyDescent="0.25">
      <c r="A64" s="54" t="s">
        <v>118</v>
      </c>
      <c r="B64" s="17" t="s">
        <v>29</v>
      </c>
      <c r="C64" s="17" t="s">
        <v>89</v>
      </c>
      <c r="D64" s="58" t="s">
        <v>117</v>
      </c>
      <c r="E64" s="36">
        <v>5570</v>
      </c>
      <c r="F64" s="47">
        <v>0</v>
      </c>
      <c r="G64" s="36">
        <v>0</v>
      </c>
      <c r="H64" s="27">
        <v>0</v>
      </c>
      <c r="I64" s="36">
        <v>0</v>
      </c>
      <c r="J64" s="27">
        <v>0</v>
      </c>
      <c r="K64" s="36">
        <v>0</v>
      </c>
      <c r="L64" s="27">
        <v>0</v>
      </c>
    </row>
    <row r="65" spans="1:12" ht="47.25" x14ac:dyDescent="0.25">
      <c r="A65" s="20" t="s">
        <v>75</v>
      </c>
      <c r="B65" s="9" t="s">
        <v>29</v>
      </c>
      <c r="C65" s="9" t="s">
        <v>89</v>
      </c>
      <c r="D65" s="48" t="s">
        <v>78</v>
      </c>
      <c r="E65" s="44">
        <v>362155.3</v>
      </c>
      <c r="F65" s="45">
        <v>376882.6</v>
      </c>
      <c r="G65" s="25">
        <v>387027.6</v>
      </c>
      <c r="H65" s="27">
        <f t="shared" si="4"/>
        <v>102.69181968071754</v>
      </c>
      <c r="I65" s="26">
        <v>383169.7</v>
      </c>
      <c r="J65" s="27">
        <f t="shared" si="2"/>
        <v>101.66818526511972</v>
      </c>
      <c r="K65" s="26">
        <v>383475.20000000001</v>
      </c>
      <c r="L65" s="27">
        <f t="shared" si="3"/>
        <v>101.74924499034978</v>
      </c>
    </row>
    <row r="66" spans="1:12" ht="78.75" x14ac:dyDescent="0.25">
      <c r="A66" s="20" t="s">
        <v>76</v>
      </c>
      <c r="B66" s="9" t="s">
        <v>29</v>
      </c>
      <c r="C66" s="9" t="s">
        <v>89</v>
      </c>
      <c r="D66" s="48" t="s">
        <v>79</v>
      </c>
      <c r="E66" s="44">
        <v>14.8</v>
      </c>
      <c r="F66" s="45">
        <v>14.2</v>
      </c>
      <c r="G66" s="25">
        <v>42.9</v>
      </c>
      <c r="H66" s="27">
        <f t="shared" si="4"/>
        <v>302.11267605633805</v>
      </c>
      <c r="I66" s="26">
        <v>5.0999999999999996</v>
      </c>
      <c r="J66" s="27">
        <f t="shared" si="2"/>
        <v>35.915492957746473</v>
      </c>
      <c r="K66" s="26">
        <v>4.5999999999999996</v>
      </c>
      <c r="L66" s="27">
        <f t="shared" si="3"/>
        <v>32.394366197183103</v>
      </c>
    </row>
    <row r="67" spans="1:12" ht="78.75" x14ac:dyDescent="0.25">
      <c r="A67" s="20" t="s">
        <v>151</v>
      </c>
      <c r="B67" s="9" t="s">
        <v>29</v>
      </c>
      <c r="C67" s="9" t="s">
        <v>89</v>
      </c>
      <c r="D67" s="48" t="s">
        <v>152</v>
      </c>
      <c r="E67" s="44">
        <v>0</v>
      </c>
      <c r="F67" s="45">
        <v>16709.900000000001</v>
      </c>
      <c r="G67" s="25">
        <v>16709.900000000001</v>
      </c>
      <c r="H67" s="27">
        <f t="shared" si="4"/>
        <v>100</v>
      </c>
      <c r="I67" s="26">
        <v>16709.900000000001</v>
      </c>
      <c r="J67" s="27">
        <f t="shared" si="2"/>
        <v>100</v>
      </c>
      <c r="K67" s="26">
        <v>16709.900000000001</v>
      </c>
      <c r="L67" s="27">
        <f t="shared" si="3"/>
        <v>100</v>
      </c>
    </row>
    <row r="68" spans="1:12" ht="78.75" x14ac:dyDescent="0.25">
      <c r="A68" s="20" t="s">
        <v>77</v>
      </c>
      <c r="B68" s="9" t="s">
        <v>29</v>
      </c>
      <c r="C68" s="9" t="s">
        <v>89</v>
      </c>
      <c r="D68" s="48" t="s">
        <v>121</v>
      </c>
      <c r="E68" s="44">
        <v>651.6</v>
      </c>
      <c r="F68" s="45">
        <v>0</v>
      </c>
      <c r="G68" s="25">
        <v>0</v>
      </c>
      <c r="H68" s="27">
        <v>0</v>
      </c>
      <c r="I68" s="26">
        <v>0</v>
      </c>
      <c r="J68" s="27">
        <v>0</v>
      </c>
      <c r="K68" s="26">
        <v>0</v>
      </c>
      <c r="L68" s="27">
        <v>0</v>
      </c>
    </row>
    <row r="69" spans="1:12" ht="65.25" customHeight="1" x14ac:dyDescent="0.25">
      <c r="A69" s="20" t="s">
        <v>153</v>
      </c>
      <c r="B69" s="9" t="s">
        <v>29</v>
      </c>
      <c r="C69" s="9" t="s">
        <v>89</v>
      </c>
      <c r="D69" s="40" t="s">
        <v>154</v>
      </c>
      <c r="E69" s="44">
        <v>0</v>
      </c>
      <c r="F69" s="44">
        <v>708.1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</row>
    <row r="70" spans="1:12" ht="31.5" x14ac:dyDescent="0.25">
      <c r="A70" s="20" t="s">
        <v>119</v>
      </c>
      <c r="B70" s="9" t="s">
        <v>29</v>
      </c>
      <c r="C70" s="9" t="s">
        <v>89</v>
      </c>
      <c r="D70" s="49" t="s">
        <v>120</v>
      </c>
      <c r="E70" s="44">
        <v>3396.1</v>
      </c>
      <c r="F70" s="45">
        <v>3953.5</v>
      </c>
      <c r="G70" s="25">
        <v>4204.7</v>
      </c>
      <c r="H70" s="25">
        <v>0</v>
      </c>
      <c r="I70" s="25">
        <v>4204.7</v>
      </c>
      <c r="J70" s="25">
        <v>2910.2</v>
      </c>
      <c r="K70" s="25">
        <v>4203.8</v>
      </c>
      <c r="L70" s="25">
        <v>2909.9</v>
      </c>
    </row>
    <row r="71" spans="1:12" ht="15.75" x14ac:dyDescent="0.25">
      <c r="A71" s="39" t="s">
        <v>66</v>
      </c>
      <c r="B71" s="38" t="s">
        <v>29</v>
      </c>
      <c r="C71" s="38" t="s">
        <v>30</v>
      </c>
      <c r="D71" s="35" t="s">
        <v>65</v>
      </c>
      <c r="E71" s="24">
        <f>E72+E73+E74+E75</f>
        <v>13816.7</v>
      </c>
      <c r="F71" s="24">
        <f t="shared" ref="F71:G71" si="9">F72+F73+F74+F75</f>
        <v>14382.600000000002</v>
      </c>
      <c r="G71" s="24">
        <f t="shared" si="9"/>
        <v>17198</v>
      </c>
      <c r="H71" s="24">
        <f t="shared" si="4"/>
        <v>119.57504206471708</v>
      </c>
      <c r="I71" s="24">
        <f>I72+I73+I74+I75</f>
        <v>0</v>
      </c>
      <c r="J71" s="24">
        <f t="shared" si="2"/>
        <v>0</v>
      </c>
      <c r="K71" s="24">
        <f>K72+K73+K74+K75</f>
        <v>0</v>
      </c>
      <c r="L71" s="24">
        <f t="shared" si="3"/>
        <v>0</v>
      </c>
    </row>
    <row r="72" spans="1:12" ht="78.75" x14ac:dyDescent="0.25">
      <c r="A72" s="21" t="s">
        <v>125</v>
      </c>
      <c r="B72" s="17" t="s">
        <v>29</v>
      </c>
      <c r="C72" s="9" t="s">
        <v>89</v>
      </c>
      <c r="D72" s="8" t="s">
        <v>80</v>
      </c>
      <c r="E72" s="44">
        <v>12473.1</v>
      </c>
      <c r="F72" s="45">
        <v>11839.2</v>
      </c>
      <c r="G72" s="25">
        <v>17198</v>
      </c>
      <c r="H72" s="27">
        <f t="shared" si="4"/>
        <v>145.26319345901751</v>
      </c>
      <c r="I72" s="26">
        <v>0</v>
      </c>
      <c r="J72" s="27">
        <f t="shared" si="2"/>
        <v>0</v>
      </c>
      <c r="K72" s="26">
        <v>0</v>
      </c>
      <c r="L72" s="27">
        <f t="shared" si="3"/>
        <v>0</v>
      </c>
    </row>
    <row r="73" spans="1:12" ht="31.5" x14ac:dyDescent="0.25">
      <c r="A73" s="21" t="s">
        <v>123</v>
      </c>
      <c r="B73" s="17" t="s">
        <v>29</v>
      </c>
      <c r="C73" s="9" t="s">
        <v>89</v>
      </c>
      <c r="D73" s="50" t="s">
        <v>124</v>
      </c>
      <c r="E73" s="44">
        <v>50</v>
      </c>
      <c r="F73" s="45">
        <v>104.2</v>
      </c>
      <c r="G73" s="25">
        <v>0</v>
      </c>
      <c r="H73" s="27">
        <f t="shared" si="4"/>
        <v>0</v>
      </c>
      <c r="I73" s="26">
        <v>0</v>
      </c>
      <c r="J73" s="27">
        <f t="shared" si="2"/>
        <v>0</v>
      </c>
      <c r="K73" s="26">
        <v>0</v>
      </c>
      <c r="L73" s="27">
        <f t="shared" si="3"/>
        <v>0</v>
      </c>
    </row>
    <row r="74" spans="1:12" ht="67.5" customHeight="1" x14ac:dyDescent="0.25">
      <c r="A74" s="21" t="s">
        <v>126</v>
      </c>
      <c r="B74" s="17" t="s">
        <v>29</v>
      </c>
      <c r="C74" s="9" t="s">
        <v>89</v>
      </c>
      <c r="D74" s="50" t="s">
        <v>127</v>
      </c>
      <c r="E74" s="44">
        <v>653.6</v>
      </c>
      <c r="F74" s="47">
        <v>0</v>
      </c>
      <c r="G74" s="25">
        <v>0</v>
      </c>
      <c r="H74" s="27">
        <v>0</v>
      </c>
      <c r="I74" s="26">
        <v>0</v>
      </c>
      <c r="J74" s="27">
        <v>0</v>
      </c>
      <c r="K74" s="26">
        <v>0</v>
      </c>
      <c r="L74" s="27">
        <v>0</v>
      </c>
    </row>
    <row r="75" spans="1:12" ht="31.5" x14ac:dyDescent="0.25">
      <c r="A75" s="21" t="s">
        <v>81</v>
      </c>
      <c r="B75" s="17" t="s">
        <v>29</v>
      </c>
      <c r="C75" s="9" t="s">
        <v>89</v>
      </c>
      <c r="D75" s="8" t="s">
        <v>82</v>
      </c>
      <c r="E75" s="51">
        <v>640</v>
      </c>
      <c r="F75" s="44">
        <v>2439.1999999999998</v>
      </c>
      <c r="G75" s="25">
        <v>0</v>
      </c>
      <c r="H75" s="27">
        <f t="shared" si="4"/>
        <v>0</v>
      </c>
      <c r="I75" s="26">
        <v>0</v>
      </c>
      <c r="J75" s="27">
        <f t="shared" si="2"/>
        <v>0</v>
      </c>
      <c r="K75" s="26">
        <v>0</v>
      </c>
      <c r="L75" s="27">
        <f t="shared" si="3"/>
        <v>0</v>
      </c>
    </row>
    <row r="76" spans="1:12" ht="15.75" x14ac:dyDescent="0.25">
      <c r="A76" s="39" t="s">
        <v>68</v>
      </c>
      <c r="B76" s="38" t="s">
        <v>29</v>
      </c>
      <c r="C76" s="38" t="s">
        <v>30</v>
      </c>
      <c r="D76" s="35" t="s">
        <v>51</v>
      </c>
      <c r="E76" s="24">
        <f>E77</f>
        <v>13.1</v>
      </c>
      <c r="F76" s="24">
        <f t="shared" ref="F76:G76" si="10">F77</f>
        <v>0</v>
      </c>
      <c r="G76" s="24">
        <f t="shared" si="10"/>
        <v>0</v>
      </c>
      <c r="H76" s="24">
        <v>0</v>
      </c>
      <c r="I76" s="24">
        <f>I77</f>
        <v>0</v>
      </c>
      <c r="J76" s="24">
        <v>0</v>
      </c>
      <c r="K76" s="24">
        <f>K77</f>
        <v>0</v>
      </c>
      <c r="L76" s="24">
        <v>0</v>
      </c>
    </row>
    <row r="77" spans="1:12" ht="31.5" x14ac:dyDescent="0.25">
      <c r="A77" s="18" t="s">
        <v>27</v>
      </c>
      <c r="B77" s="9" t="s">
        <v>29</v>
      </c>
      <c r="C77" s="15" t="s">
        <v>89</v>
      </c>
      <c r="D77" s="8" t="s">
        <v>83</v>
      </c>
      <c r="E77" s="25">
        <v>13.1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</row>
    <row r="78" spans="1:12" ht="78.75" customHeight="1" x14ac:dyDescent="0.25">
      <c r="A78" s="39" t="s">
        <v>113</v>
      </c>
      <c r="B78" s="38" t="s">
        <v>29</v>
      </c>
      <c r="C78" s="38">
        <v>150</v>
      </c>
      <c r="D78" s="41" t="s">
        <v>128</v>
      </c>
      <c r="E78" s="42">
        <v>106.5</v>
      </c>
      <c r="F78" s="24">
        <v>2397.1999999999998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</row>
    <row r="79" spans="1:12" ht="63" x14ac:dyDescent="0.25">
      <c r="A79" s="39" t="s">
        <v>28</v>
      </c>
      <c r="B79" s="38" t="s">
        <v>29</v>
      </c>
      <c r="C79" s="38">
        <v>150</v>
      </c>
      <c r="D79" s="41" t="s">
        <v>67</v>
      </c>
      <c r="E79" s="42">
        <v>-101.5</v>
      </c>
      <c r="F79" s="24">
        <v>-2315.4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</row>
    <row r="80" spans="1:12" ht="24" customHeight="1" x14ac:dyDescent="0.25">
      <c r="A80" s="61" t="s">
        <v>52</v>
      </c>
      <c r="B80" s="61"/>
      <c r="C80" s="61"/>
      <c r="D80" s="61"/>
      <c r="E80" s="29">
        <f>E38+E5</f>
        <v>1219031.2999999998</v>
      </c>
      <c r="F80" s="29">
        <f>F38+F5</f>
        <v>1287399.2</v>
      </c>
      <c r="G80" s="29">
        <f>G38+G5</f>
        <v>1168033.3999999999</v>
      </c>
      <c r="H80" s="30">
        <f t="shared" si="4"/>
        <v>90.728143997603851</v>
      </c>
      <c r="I80" s="29">
        <f>I38+I5</f>
        <v>1415232.1</v>
      </c>
      <c r="J80" s="30">
        <f t="shared" si="2"/>
        <v>109.92954632875336</v>
      </c>
      <c r="K80" s="29">
        <f>K38+K5</f>
        <v>1086740.8</v>
      </c>
      <c r="L80" s="30">
        <f t="shared" si="3"/>
        <v>84.413661279267544</v>
      </c>
    </row>
    <row r="81" spans="5:6" x14ac:dyDescent="0.25">
      <c r="E81" s="31"/>
    </row>
    <row r="82" spans="5:6" x14ac:dyDescent="0.25">
      <c r="E82" s="31"/>
    </row>
    <row r="83" spans="5:6" x14ac:dyDescent="0.25">
      <c r="E83" s="31"/>
    </row>
    <row r="86" spans="5:6" x14ac:dyDescent="0.25">
      <c r="F86" s="31"/>
    </row>
  </sheetData>
  <mergeCells count="3">
    <mergeCell ref="A1:L1"/>
    <mergeCell ref="A4:C4"/>
    <mergeCell ref="A80:D80"/>
  </mergeCells>
  <pageMargins left="0.31496062992125984" right="0.11811023622047245" top="0.19685039370078741" bottom="0.19685039370078741" header="0" footer="0"/>
  <pageSetup paperSize="9" scale="54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Лариса Валентиновна</dc:creator>
  <cp:lastModifiedBy>pla3</cp:lastModifiedBy>
  <cp:lastPrinted>2021-11-25T10:13:50Z</cp:lastPrinted>
  <dcterms:created xsi:type="dcterms:W3CDTF">2017-11-13T06:37:00Z</dcterms:created>
  <dcterms:modified xsi:type="dcterms:W3CDTF">2021-11-25T13:06:18Z</dcterms:modified>
</cp:coreProperties>
</file>