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3\Desktop\НА САЙТ\Утверждение отчета за 1 квартал 2019\"/>
    </mc:Choice>
  </mc:AlternateContent>
  <bookViews>
    <workbookView xWindow="480" yWindow="420" windowWidth="11340" windowHeight="7770"/>
  </bookViews>
  <sheets>
    <sheet name="за 2018 год" sheetId="3" r:id="rId1"/>
  </sheets>
  <definedNames>
    <definedName name="бЮДЖЕТ_2005_НОВ" localSheetId="0">'за 2018 год'!$B$1:$B$40</definedName>
    <definedName name="бЮДЖЕТ_2005_НОВ.КЛ." localSheetId="0">'за 2018 год'!$B$1:$B$40</definedName>
  </definedNames>
  <calcPr calcId="152511"/>
</workbook>
</file>

<file path=xl/calcChain.xml><?xml version="1.0" encoding="utf-8"?>
<calcChain xmlns="http://schemas.openxmlformats.org/spreadsheetml/2006/main">
  <c r="M41" i="3" l="1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E27" i="3" l="1"/>
  <c r="G26" i="3"/>
  <c r="C17" i="3"/>
  <c r="E17" i="3" l="1"/>
  <c r="J38" i="3"/>
  <c r="G23" i="3"/>
  <c r="C9" i="3"/>
  <c r="D9" i="3"/>
  <c r="C24" i="3"/>
  <c r="D24" i="3"/>
  <c r="C27" i="3"/>
  <c r="D27" i="3"/>
  <c r="L17" i="3" l="1"/>
  <c r="L27" i="3"/>
  <c r="I33" i="3"/>
  <c r="I27" i="3"/>
  <c r="I24" i="3"/>
  <c r="I17" i="3"/>
  <c r="I9" i="3"/>
  <c r="I6" i="3"/>
  <c r="I16" i="3" l="1"/>
  <c r="I5" i="3"/>
  <c r="F37" i="3"/>
  <c r="F36" i="3"/>
  <c r="F35" i="3"/>
  <c r="F34" i="3"/>
  <c r="F31" i="3"/>
  <c r="F29" i="3"/>
  <c r="F28" i="3"/>
  <c r="F25" i="3"/>
  <c r="F23" i="3"/>
  <c r="F22" i="3"/>
  <c r="F21" i="3"/>
  <c r="F20" i="3"/>
  <c r="F19" i="3"/>
  <c r="F18" i="3"/>
  <c r="F14" i="3"/>
  <c r="F13" i="3"/>
  <c r="F12" i="3"/>
  <c r="F11" i="3"/>
  <c r="F10" i="3"/>
  <c r="F8" i="3"/>
  <c r="F7" i="3"/>
  <c r="D17" i="3"/>
  <c r="I4" i="3" l="1"/>
  <c r="I41" i="3" s="1"/>
  <c r="F17" i="3"/>
  <c r="L33" i="3"/>
  <c r="L24" i="3"/>
  <c r="L9" i="3"/>
  <c r="L6" i="3"/>
  <c r="E6" i="3"/>
  <c r="D6" i="3"/>
  <c r="E9" i="3"/>
  <c r="F9" i="3" s="1"/>
  <c r="E24" i="3"/>
  <c r="E16" i="3" s="1"/>
  <c r="F27" i="3"/>
  <c r="E33" i="3"/>
  <c r="D33" i="3"/>
  <c r="C33" i="3"/>
  <c r="C6" i="3"/>
  <c r="K40" i="3"/>
  <c r="K37" i="3"/>
  <c r="K36" i="3"/>
  <c r="K34" i="3"/>
  <c r="K31" i="3"/>
  <c r="K29" i="3"/>
  <c r="K28" i="3"/>
  <c r="K26" i="3"/>
  <c r="K25" i="3"/>
  <c r="K23" i="3"/>
  <c r="K21" i="3"/>
  <c r="K20" i="3"/>
  <c r="K19" i="3"/>
  <c r="K14" i="3"/>
  <c r="K13" i="3"/>
  <c r="K11" i="3"/>
  <c r="K10" i="3"/>
  <c r="K8" i="3"/>
  <c r="K7" i="3"/>
  <c r="J40" i="3"/>
  <c r="J39" i="3"/>
  <c r="J37" i="3"/>
  <c r="J36" i="3"/>
  <c r="J35" i="3"/>
  <c r="J34" i="3"/>
  <c r="J32" i="3"/>
  <c r="J31" i="3"/>
  <c r="J29" i="3"/>
  <c r="J28" i="3"/>
  <c r="J26" i="3"/>
  <c r="J25" i="3"/>
  <c r="J23" i="3"/>
  <c r="J21" i="3"/>
  <c r="J20" i="3"/>
  <c r="J19" i="3"/>
  <c r="J15" i="3"/>
  <c r="J14" i="3"/>
  <c r="J13" i="3"/>
  <c r="J12" i="3"/>
  <c r="J11" i="3"/>
  <c r="J10" i="3"/>
  <c r="J8" i="3"/>
  <c r="J7" i="3"/>
  <c r="F33" i="3" l="1"/>
  <c r="K24" i="3"/>
  <c r="F24" i="3"/>
  <c r="F6" i="3"/>
  <c r="E5" i="3"/>
  <c r="D16" i="3"/>
  <c r="D5" i="3"/>
  <c r="L16" i="3"/>
  <c r="L5" i="3"/>
  <c r="J27" i="3"/>
  <c r="J17" i="3"/>
  <c r="K17" i="3"/>
  <c r="J24" i="3"/>
  <c r="K27" i="3"/>
  <c r="J16" i="3"/>
  <c r="J33" i="3"/>
  <c r="C5" i="3"/>
  <c r="J9" i="3"/>
  <c r="K6" i="3"/>
  <c r="K9" i="3"/>
  <c r="J6" i="3"/>
  <c r="K33" i="3"/>
  <c r="F16" i="3" l="1"/>
  <c r="F5" i="3"/>
  <c r="K16" i="3"/>
  <c r="E4" i="3"/>
  <c r="E41" i="3" s="1"/>
  <c r="D4" i="3"/>
  <c r="L4" i="3"/>
  <c r="L41" i="3" s="1"/>
  <c r="K5" i="3"/>
  <c r="J5" i="3"/>
  <c r="D41" i="3" l="1"/>
  <c r="F41" i="3" s="1"/>
  <c r="F4" i="3"/>
  <c r="K4" i="3"/>
  <c r="J4" i="3"/>
  <c r="K41" i="3" l="1"/>
  <c r="J41" i="3"/>
  <c r="G36" i="3" l="1"/>
  <c r="G35" i="3"/>
  <c r="G34" i="3"/>
  <c r="G33" i="3"/>
  <c r="G31" i="3"/>
  <c r="G29" i="3"/>
  <c r="G28" i="3"/>
  <c r="G27" i="3"/>
  <c r="G25" i="3"/>
  <c r="G24" i="3"/>
  <c r="G21" i="3"/>
  <c r="G20" i="3"/>
  <c r="G19" i="3"/>
  <c r="G14" i="3"/>
  <c r="G13" i="3"/>
  <c r="G12" i="3"/>
  <c r="G11" i="3"/>
  <c r="G10" i="3"/>
  <c r="G9" i="3"/>
  <c r="G8" i="3"/>
  <c r="G7" i="3"/>
  <c r="G6" i="3"/>
  <c r="G5" i="3"/>
  <c r="G17" i="3"/>
  <c r="C16" i="3"/>
  <c r="G16" i="3" s="1"/>
  <c r="C4" i="3" l="1"/>
  <c r="G4" i="3" s="1"/>
  <c r="C41" i="3" l="1"/>
  <c r="G41" i="3" s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<sst xmlns="http://schemas.openxmlformats.org/spreadsheetml/2006/main" count="91" uniqueCount="91">
  <si>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</si>
  <si>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</si>
  <si>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</si>
  <si>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</si>
  <si>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</si>
  <si>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</si>
  <si>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</si>
  <si>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</si>
  <si>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</si>
  <si>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</si>
  <si>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</si>
  <si>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</si>
  <si>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</si>
  <si>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</si>
  <si>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</si>
  <si>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</si>
  <si>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</si>
  <si>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</si>
  <si>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</si>
  <si>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</si>
  <si>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</si>
  <si>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</si>
  <si>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</si>
  <si>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</si>
  <si>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</si>
  <si>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</si>
  <si>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</si>
  <si>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</si>
  <si>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</si>
  <si>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</si>
  <si>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</si>
  <si>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</si>
  <si>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</si>
  <si>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</si>
  <si>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</si>
  <si>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</si>
  <si>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</si>
  <si>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</si>
  <si>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</si>
  <si>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</si>
  <si>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</si>
  <si>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Единый налог ,взимаемый в связи с применением упрощенной системы налогообложения по патенту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</si>
  <si>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</si>
  <si>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</si>
  <si>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</si>
  <si>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</si>
  <si>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</si>
  <si>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</si>
  <si>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</si>
  <si>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</si>
  <si>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</si>
  <si>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</si>
  <si>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</si>
  <si>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</si>
  <si>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</si>
  <si>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</si>
  <si>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</si>
  <si>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</si>
  <si>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</si>
  <si>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</si>
  <si>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</si>
  <si>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</si>
  <si>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</si>
  <si>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</si>
  <si>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</si>
  <si>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</si>
  <si>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</si>
  <si>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</si>
  <si>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</si>
  <si>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</si>
  <si>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</si>
  <si>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</si>
  <si>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2 04 05010 05</t>
  </si>
  <si>
    <t>Поступления от негосударственных организаций</t>
  </si>
  <si>
    <t>Аналитические данные о доходах бюджета Грязовецкого муниципального района за 1 квартал 2019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1 квартал 2019 год в сравнении с 1 кварталом 2018 года (тыс. руб.)</t>
  </si>
  <si>
    <t>Первоначальный бюджет         2019 года</t>
  </si>
  <si>
    <t>Уточненный бюджет         2019 года</t>
  </si>
  <si>
    <t>Исполнено за 1 квартал 2019 года</t>
  </si>
  <si>
    <t>% выполн.к уточн. б-ту 2019 года</t>
  </si>
  <si>
    <t>% выполн.к первонач. б-ту 2019 года</t>
  </si>
  <si>
    <t>Исполнено за 1 квартал 2018 года</t>
  </si>
  <si>
    <t>Рост (снижение) 1 квартал 2019г. к 1 кварталу 2018г.</t>
  </si>
  <si>
    <t>% вып-я 1 квартала 2019 года к 1 кварталу 2018 г.</t>
  </si>
  <si>
    <t>Прогноз на 2020 год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</si>
  <si>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</si>
  <si>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Рост (снижение) 2020г. к уточненному бюджету 2019г.</t>
  </si>
  <si>
    <t>Погашение задолженности по платежам за 2018 год</t>
  </si>
  <si>
    <t xml:space="preserve">Учреждения культуры МО Вохтожское переданы на уровень поселения </t>
  </si>
  <si>
    <t>Поступление платежей от продажи имущества по аукциону, проведенному в конце декабря 2018 года</t>
  </si>
  <si>
    <t>увеличение субсидии по реконструкции реагентного хозяйства ВОС г.Грязовца</t>
  </si>
  <si>
    <t>увеличение объема передаваемых полномочий от МО Перцесвкое,   МО Вохтожское,  МО Грязовецкое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</si>
</sst>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wrapText="1"/>
    </xf>
    <xf numFmtId="164" fontId="16" fillId="0" borderId="2" xfId="0" applyNumberFormat="1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wrapText="1"/>
    </xf>
    <xf numFmtId="164" fontId="20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B31" zoomScaleNormal="100" workbookViewId="0">
      <selection activeCell="H38" sqref="H38"/>
    </sheetView>
  </sheetViews>
  <sheetFormatPr defaultRowHeight="11.25" x14ac:dyDescent="0.2"/>
  <cols>
    <col min="1" max="1" width="15" style="1" customWidth="1"/>
    <col min="2" max="2" width="59.140625" style="1" customWidth="1"/>
    <col min="3" max="3" width="15.5703125" style="1" customWidth="1"/>
    <col min="4" max="4" width="13.7109375" style="1" customWidth="1"/>
    <col min="5" max="5" width="12.140625" style="1" customWidth="1"/>
    <col min="6" max="6" width="12.5703125" style="1" customWidth="1"/>
    <col min="7" max="7" width="13.85546875" style="1" customWidth="1"/>
    <col min="8" max="8" width="30" style="27" customWidth="1"/>
    <col min="9" max="12" width="19.85546875" style="1" customWidth="1"/>
    <col min="13" max="13" width="17.85546875" style="1" customWidth="1"/>
    <col min="14" max="16384" width="9.140625" style="1"/>
  </cols>
  <sheetData>
    <row r="1" spans="1:13" ht="38.25" customHeight="1" x14ac:dyDescent="0.2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78.75" customHeight="1" x14ac:dyDescent="0.2">
      <c r="A2" s="24" t="s">
        <v>40</v>
      </c>
      <c r="B2" s="25" t="s">
        <v>13</v>
      </c>
      <c r="C2" s="30" t="s">
        <v>75</v>
      </c>
      <c r="D2" s="30" t="s">
        <v>76</v>
      </c>
      <c r="E2" s="30" t="s">
        <v>77</v>
      </c>
      <c r="F2" s="23" t="s">
        <v>78</v>
      </c>
      <c r="G2" s="23" t="s">
        <v>79</v>
      </c>
      <c r="H2" s="22" t="s">
        <v>65</v>
      </c>
      <c r="I2" s="22" t="s">
        <v>80</v>
      </c>
      <c r="J2" s="22" t="s">
        <v>81</v>
      </c>
      <c r="K2" s="23" t="s">
        <v>82</v>
      </c>
      <c r="L2" s="22" t="s">
        <v>83</v>
      </c>
      <c r="M2" s="22" t="s">
        <v>85</v>
      </c>
    </row>
    <row r="3" spans="1:13" x14ac:dyDescent="0.2">
      <c r="A3" s="10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18">
        <v>12</v>
      </c>
      <c r="M3" s="9">
        <v>13</v>
      </c>
    </row>
    <row r="4" spans="1:13" ht="16.5" x14ac:dyDescent="0.25">
      <c r="A4" s="6" t="s">
        <v>23</v>
      </c>
      <c r="B4" s="19" t="s">
        <v>66</v>
      </c>
      <c r="C4" s="16">
        <f t="shared" ref="C4" si="0">SUM(C5,C16)</f>
        <v>343057.1</v>
      </c>
      <c r="D4" s="16">
        <f t="shared" ref="D4" si="1">SUM(D5,D16)</f>
        <v>343057.1</v>
      </c>
      <c r="E4" s="16">
        <f t="shared" ref="E4" si="2">SUM(E5,E16)</f>
        <v>85797.9</v>
      </c>
      <c r="F4" s="17">
        <f>E4/D4*100</f>
        <v>25.009801575306266</v>
      </c>
      <c r="G4" s="17">
        <f>E4/C4*100</f>
        <v>25.009801575306266</v>
      </c>
      <c r="H4" s="26"/>
      <c r="I4" s="16">
        <f t="shared" ref="I4" si="3">SUM(I5,I16)</f>
        <v>77294.8</v>
      </c>
      <c r="J4" s="16">
        <f t="shared" ref="J4:J41" si="4">E4-I4</f>
        <v>8503.0999999999913</v>
      </c>
      <c r="K4" s="17">
        <f t="shared" ref="K4:K41" si="5">E4/I4*100</f>
        <v>111.00086939871763</v>
      </c>
      <c r="L4" s="16">
        <f t="shared" ref="L4" si="6">SUM(L5,L16)</f>
        <v>355027.8</v>
      </c>
      <c r="M4" s="16">
        <f>L4-D4</f>
        <v>11970.700000000012</v>
      </c>
    </row>
    <row r="5" spans="1:13" ht="16.5" x14ac:dyDescent="0.25">
      <c r="A5" s="5"/>
      <c r="B5" s="20" t="s">
        <v>17</v>
      </c>
      <c r="C5" s="16">
        <f t="shared" ref="C5" si="7">SUM(C6,C8,C9,C14,C15)</f>
        <v>325309.09999999998</v>
      </c>
      <c r="D5" s="16">
        <f t="shared" ref="D5" si="8">SUM(D6,D8,D9,D14,D15)</f>
        <v>326181.8</v>
      </c>
      <c r="E5" s="16">
        <f t="shared" ref="E5" si="9">SUM(E6,E8,E9,E14,E15)</f>
        <v>80099.899999999994</v>
      </c>
      <c r="F5" s="17">
        <f t="shared" ref="F5:F41" si="10">E5/D5*100</f>
        <v>24.556826898373853</v>
      </c>
      <c r="G5" s="17">
        <f t="shared" ref="G5:G41" si="11">E5/C5*100</f>
        <v>24.622704990422957</v>
      </c>
      <c r="H5" s="26"/>
      <c r="I5" s="16">
        <f t="shared" ref="I5" si="12">SUM(I6,I8,I9,I14,I15)</f>
        <v>72650.7</v>
      </c>
      <c r="J5" s="16">
        <f t="shared" si="4"/>
        <v>7449.1999999999971</v>
      </c>
      <c r="K5" s="17">
        <f t="shared" si="5"/>
        <v>110.25344559653246</v>
      </c>
      <c r="L5" s="16">
        <f t="shared" ref="L5" si="13">SUM(L6,L8,L9,L14,L15)</f>
        <v>338212</v>
      </c>
      <c r="M5" s="16">
        <f t="shared" ref="M5:M41" si="14">L5-D5</f>
        <v>12030.200000000012</v>
      </c>
    </row>
    <row r="6" spans="1:13" ht="16.5" x14ac:dyDescent="0.25">
      <c r="A6" s="6" t="s">
        <v>24</v>
      </c>
      <c r="B6" s="12" t="s">
        <v>0</v>
      </c>
      <c r="C6" s="16">
        <f t="shared" ref="C6" si="15">C7</f>
        <v>267823.8</v>
      </c>
      <c r="D6" s="16">
        <f t="shared" ref="D6" si="16">D7</f>
        <v>268696.5</v>
      </c>
      <c r="E6" s="16">
        <f t="shared" ref="E6" si="17">E7</f>
        <v>67174.899999999994</v>
      </c>
      <c r="F6" s="17">
        <f t="shared" si="10"/>
        <v>25.000288429510615</v>
      </c>
      <c r="G6" s="17">
        <f t="shared" si="11"/>
        <v>25.081751509761268</v>
      </c>
      <c r="H6" s="26"/>
      <c r="I6" s="16">
        <f t="shared" ref="I6" si="18">I7</f>
        <v>60048.9</v>
      </c>
      <c r="J6" s="8">
        <f t="shared" si="4"/>
        <v>7125.9999999999927</v>
      </c>
      <c r="K6" s="29">
        <f t="shared" si="5"/>
        <v>111.86699506568812</v>
      </c>
      <c r="L6" s="16">
        <f t="shared" ref="L6" si="19">L7</f>
        <v>278018.40000000002</v>
      </c>
      <c r="M6" s="16">
        <f t="shared" si="14"/>
        <v>9321.9000000000233</v>
      </c>
    </row>
    <row r="7" spans="1:13" ht="31.5" x14ac:dyDescent="0.25">
      <c r="A7" s="6" t="s">
        <v>25</v>
      </c>
      <c r="B7" s="3" t="s">
        <v>1</v>
      </c>
      <c r="C7" s="8">
        <v>267823.8</v>
      </c>
      <c r="D7" s="8">
        <v>268696.5</v>
      </c>
      <c r="E7" s="8">
        <v>67174.899999999994</v>
      </c>
      <c r="F7" s="29">
        <f t="shared" si="10"/>
        <v>25.000288429510615</v>
      </c>
      <c r="G7" s="29">
        <f t="shared" si="11"/>
        <v>25.081751509761268</v>
      </c>
      <c r="H7" s="36" t="s">
        <v>86</v>
      </c>
      <c r="I7" s="8">
        <v>60048.9</v>
      </c>
      <c r="J7" s="8">
        <f t="shared" si="4"/>
        <v>7125.9999999999927</v>
      </c>
      <c r="K7" s="29">
        <f t="shared" si="5"/>
        <v>111.86699506568812</v>
      </c>
      <c r="L7" s="8">
        <v>278018.40000000002</v>
      </c>
      <c r="M7" s="16">
        <f t="shared" si="14"/>
        <v>9321.9000000000233</v>
      </c>
    </row>
    <row r="8" spans="1:13" ht="16.5" x14ac:dyDescent="0.25">
      <c r="A8" s="6" t="s">
        <v>59</v>
      </c>
      <c r="B8" s="12" t="s">
        <v>56</v>
      </c>
      <c r="C8" s="8">
        <v>18047</v>
      </c>
      <c r="D8" s="8">
        <v>18047</v>
      </c>
      <c r="E8" s="8">
        <v>4623.1000000000004</v>
      </c>
      <c r="F8" s="29">
        <f t="shared" si="10"/>
        <v>25.61700005541087</v>
      </c>
      <c r="G8" s="29">
        <f t="shared" si="11"/>
        <v>25.61700005541087</v>
      </c>
      <c r="H8" s="28"/>
      <c r="I8" s="8">
        <v>3610.6</v>
      </c>
      <c r="J8" s="8">
        <f t="shared" si="4"/>
        <v>1012.5000000000005</v>
      </c>
      <c r="K8" s="29">
        <f t="shared" si="5"/>
        <v>128.04243062094943</v>
      </c>
      <c r="L8" s="16">
        <v>19140</v>
      </c>
      <c r="M8" s="16">
        <f t="shared" si="14"/>
        <v>1093</v>
      </c>
    </row>
    <row r="9" spans="1:13" ht="16.5" x14ac:dyDescent="0.25">
      <c r="A9" s="6" t="s">
        <v>26</v>
      </c>
      <c r="B9" s="13" t="s">
        <v>2</v>
      </c>
      <c r="C9" s="16">
        <f>SUM(C10:C13)</f>
        <v>35666.300000000003</v>
      </c>
      <c r="D9" s="16">
        <f t="shared" ref="D9:E9" si="20">SUM(D10:D13)</f>
        <v>35666.300000000003</v>
      </c>
      <c r="E9" s="16">
        <f t="shared" si="20"/>
        <v>7453.5000000000009</v>
      </c>
      <c r="F9" s="17">
        <f t="shared" si="10"/>
        <v>20.897878389404003</v>
      </c>
      <c r="G9" s="17">
        <f t="shared" si="11"/>
        <v>20.897878389404003</v>
      </c>
      <c r="H9" s="28"/>
      <c r="I9" s="16">
        <f t="shared" ref="I9" si="21">SUM(I10:I13)</f>
        <v>8026.2999999999993</v>
      </c>
      <c r="J9" s="16">
        <f t="shared" si="4"/>
        <v>-572.79999999999836</v>
      </c>
      <c r="K9" s="17">
        <f t="shared" si="5"/>
        <v>92.863461370743707</v>
      </c>
      <c r="L9" s="16">
        <f>SUM(L10:L13)</f>
        <v>37281.599999999999</v>
      </c>
      <c r="M9" s="16">
        <f t="shared" si="14"/>
        <v>1615.2999999999956</v>
      </c>
    </row>
    <row r="10" spans="1:13" ht="16.5" x14ac:dyDescent="0.25">
      <c r="A10" s="6" t="s">
        <v>63</v>
      </c>
      <c r="B10" s="3" t="s">
        <v>64</v>
      </c>
      <c r="C10" s="8">
        <v>17806</v>
      </c>
      <c r="D10" s="8">
        <v>17806</v>
      </c>
      <c r="E10" s="8">
        <v>2822.4</v>
      </c>
      <c r="F10" s="29">
        <f t="shared" si="10"/>
        <v>15.850836796585421</v>
      </c>
      <c r="G10" s="29">
        <f t="shared" si="11"/>
        <v>15.850836796585421</v>
      </c>
      <c r="H10" s="28"/>
      <c r="I10" s="8">
        <v>3452.9</v>
      </c>
      <c r="J10" s="8">
        <f t="shared" si="4"/>
        <v>-630.5</v>
      </c>
      <c r="K10" s="29">
        <f t="shared" si="5"/>
        <v>81.739986677864991</v>
      </c>
      <c r="L10" s="8">
        <v>18938</v>
      </c>
      <c r="M10" s="16">
        <f t="shared" si="14"/>
        <v>1132</v>
      </c>
    </row>
    <row r="11" spans="1:13" ht="27" x14ac:dyDescent="0.25">
      <c r="A11" s="6" t="s">
        <v>46</v>
      </c>
      <c r="B11" s="3" t="s">
        <v>3</v>
      </c>
      <c r="C11" s="8">
        <v>17432.8</v>
      </c>
      <c r="D11" s="8">
        <v>17432.8</v>
      </c>
      <c r="E11" s="8">
        <v>4486.3</v>
      </c>
      <c r="F11" s="29">
        <f t="shared" si="10"/>
        <v>25.734821715387092</v>
      </c>
      <c r="G11" s="29">
        <f t="shared" si="11"/>
        <v>25.734821715387092</v>
      </c>
      <c r="H11" s="26"/>
      <c r="I11" s="8">
        <v>4348.8999999999996</v>
      </c>
      <c r="J11" s="8">
        <f t="shared" si="4"/>
        <v>137.40000000000055</v>
      </c>
      <c r="K11" s="29">
        <f t="shared" si="5"/>
        <v>103.15941962335305</v>
      </c>
      <c r="L11" s="8">
        <v>17896</v>
      </c>
      <c r="M11" s="16">
        <f t="shared" si="14"/>
        <v>463.20000000000073</v>
      </c>
    </row>
    <row r="12" spans="1:13" ht="16.5" x14ac:dyDescent="0.25">
      <c r="A12" s="6" t="s">
        <v>45</v>
      </c>
      <c r="B12" s="3" t="s">
        <v>14</v>
      </c>
      <c r="C12" s="8">
        <v>20</v>
      </c>
      <c r="D12" s="8">
        <v>20</v>
      </c>
      <c r="E12" s="8">
        <v>0</v>
      </c>
      <c r="F12" s="29">
        <f t="shared" si="10"/>
        <v>0</v>
      </c>
      <c r="G12" s="29">
        <f t="shared" si="11"/>
        <v>0</v>
      </c>
      <c r="H12" s="26"/>
      <c r="I12" s="8">
        <v>0</v>
      </c>
      <c r="J12" s="8">
        <f t="shared" si="4"/>
        <v>0</v>
      </c>
      <c r="K12" s="29">
        <v>0</v>
      </c>
      <c r="L12" s="8">
        <v>25</v>
      </c>
      <c r="M12" s="16">
        <f t="shared" si="14"/>
        <v>5</v>
      </c>
    </row>
    <row r="13" spans="1:13" ht="27" x14ac:dyDescent="0.25">
      <c r="A13" s="6" t="s">
        <v>49</v>
      </c>
      <c r="B13" s="3" t="s">
        <v>41</v>
      </c>
      <c r="C13" s="8">
        <v>407.5</v>
      </c>
      <c r="D13" s="8">
        <v>407.5</v>
      </c>
      <c r="E13" s="8">
        <v>144.80000000000001</v>
      </c>
      <c r="F13" s="29">
        <f t="shared" si="10"/>
        <v>35.533742331288352</v>
      </c>
      <c r="G13" s="29">
        <f t="shared" si="11"/>
        <v>35.533742331288352</v>
      </c>
      <c r="H13" s="26"/>
      <c r="I13" s="8">
        <v>224.5</v>
      </c>
      <c r="J13" s="8">
        <f t="shared" si="4"/>
        <v>-79.699999999999989</v>
      </c>
      <c r="K13" s="29">
        <f t="shared" si="5"/>
        <v>64.498886414253903</v>
      </c>
      <c r="L13" s="8">
        <v>422.6</v>
      </c>
      <c r="M13" s="16">
        <f t="shared" si="14"/>
        <v>15.100000000000023</v>
      </c>
    </row>
    <row r="14" spans="1:13" ht="16.5" x14ac:dyDescent="0.25">
      <c r="A14" s="6" t="s">
        <v>27</v>
      </c>
      <c r="B14" s="15" t="s">
        <v>4</v>
      </c>
      <c r="C14" s="8">
        <v>3772</v>
      </c>
      <c r="D14" s="8">
        <v>3772</v>
      </c>
      <c r="E14" s="8">
        <v>848.4</v>
      </c>
      <c r="F14" s="29">
        <f t="shared" si="10"/>
        <v>22.49204665959703</v>
      </c>
      <c r="G14" s="29">
        <f t="shared" si="11"/>
        <v>22.49204665959703</v>
      </c>
      <c r="H14" s="26"/>
      <c r="I14" s="8">
        <v>964.9</v>
      </c>
      <c r="J14" s="8">
        <f t="shared" si="4"/>
        <v>-116.5</v>
      </c>
      <c r="K14" s="29">
        <f t="shared" si="5"/>
        <v>87.926209969945063</v>
      </c>
      <c r="L14" s="8">
        <v>3772</v>
      </c>
      <c r="M14" s="16">
        <f t="shared" si="14"/>
        <v>0</v>
      </c>
    </row>
    <row r="15" spans="1:13" ht="16.5" x14ac:dyDescent="0.25">
      <c r="A15" s="6" t="s">
        <v>28</v>
      </c>
      <c r="B15" s="15" t="s">
        <v>21</v>
      </c>
      <c r="C15" s="16"/>
      <c r="D15" s="8">
        <v>0</v>
      </c>
      <c r="E15" s="8">
        <v>0</v>
      </c>
      <c r="F15" s="29"/>
      <c r="G15" s="29"/>
      <c r="H15" s="26"/>
      <c r="I15" s="8">
        <v>0</v>
      </c>
      <c r="J15" s="8">
        <f t="shared" si="4"/>
        <v>0</v>
      </c>
      <c r="K15" s="29">
        <v>0</v>
      </c>
      <c r="L15" s="8">
        <v>0</v>
      </c>
      <c r="M15" s="16">
        <f t="shared" si="14"/>
        <v>0</v>
      </c>
    </row>
    <row r="16" spans="1:13" ht="16.5" x14ac:dyDescent="0.25">
      <c r="A16" s="6"/>
      <c r="B16" s="21" t="s">
        <v>18</v>
      </c>
      <c r="C16" s="16">
        <f>C17+C24+C26+C27+C31+C32</f>
        <v>17748</v>
      </c>
      <c r="D16" s="16">
        <f>D17+D24+D26+D27+D31+D32</f>
        <v>16875.3</v>
      </c>
      <c r="E16" s="16">
        <f>E17+E24+E26+E27+E31+E32</f>
        <v>5698</v>
      </c>
      <c r="F16" s="17">
        <f t="shared" si="10"/>
        <v>33.765325653469866</v>
      </c>
      <c r="G16" s="17">
        <f t="shared" si="11"/>
        <v>32.105025918413347</v>
      </c>
      <c r="H16" s="26"/>
      <c r="I16" s="16">
        <f>I17+I24+I26+I27+I31+I32</f>
        <v>4644.1000000000004</v>
      </c>
      <c r="J16" s="16">
        <f t="shared" si="4"/>
        <v>1053.8999999999996</v>
      </c>
      <c r="K16" s="17">
        <f t="shared" si="5"/>
        <v>122.69330979091751</v>
      </c>
      <c r="L16" s="16">
        <f>L17+L24+L26+L27+L31+L32</f>
        <v>16815.8</v>
      </c>
      <c r="M16" s="16">
        <f t="shared" si="14"/>
        <v>-59.5</v>
      </c>
    </row>
    <row r="17" spans="1:13" ht="40.5" x14ac:dyDescent="0.25">
      <c r="A17" s="6" t="s">
        <v>29</v>
      </c>
      <c r="B17" s="12" t="s">
        <v>5</v>
      </c>
      <c r="C17" s="16">
        <f>SUM(C18:C23)</f>
        <v>7698</v>
      </c>
      <c r="D17" s="16">
        <f>SUM(D18:D23)</f>
        <v>7698</v>
      </c>
      <c r="E17" s="16">
        <f>SUM(E18:E23)</f>
        <v>2438.6</v>
      </c>
      <c r="F17" s="17">
        <f t="shared" si="10"/>
        <v>31.678358015068849</v>
      </c>
      <c r="G17" s="17">
        <f t="shared" si="11"/>
        <v>31.678358015068849</v>
      </c>
      <c r="H17" s="26"/>
      <c r="I17" s="16">
        <f>SUM(I18:I23)</f>
        <v>1983.5</v>
      </c>
      <c r="J17" s="16">
        <f t="shared" si="4"/>
        <v>455.09999999999991</v>
      </c>
      <c r="K17" s="17">
        <f t="shared" si="5"/>
        <v>122.94429039576507</v>
      </c>
      <c r="L17" s="16">
        <f>SUM(L18:L23)</f>
        <v>7698.8</v>
      </c>
      <c r="M17" s="16">
        <f t="shared" si="14"/>
        <v>0.8000000000001819</v>
      </c>
    </row>
    <row r="18" spans="1:13" ht="27" x14ac:dyDescent="0.25">
      <c r="A18" s="6" t="s">
        <v>68</v>
      </c>
      <c r="B18" s="3" t="s">
        <v>69</v>
      </c>
      <c r="C18" s="8">
        <v>10.199999999999999</v>
      </c>
      <c r="D18" s="8">
        <v>10.199999999999999</v>
      </c>
      <c r="E18" s="8">
        <v>0</v>
      </c>
      <c r="F18" s="29">
        <f t="shared" si="10"/>
        <v>0</v>
      </c>
      <c r="G18" s="29"/>
      <c r="H18" s="26"/>
      <c r="I18" s="8">
        <v>0</v>
      </c>
      <c r="J18" s="8"/>
      <c r="K18" s="29"/>
      <c r="L18" s="8">
        <v>11</v>
      </c>
      <c r="M18" s="16">
        <f t="shared" si="14"/>
        <v>0.80000000000000071</v>
      </c>
    </row>
    <row r="19" spans="1:13" ht="40.5" customHeight="1" x14ac:dyDescent="0.25">
      <c r="A19" s="6" t="s">
        <v>60</v>
      </c>
      <c r="B19" s="3" t="s">
        <v>19</v>
      </c>
      <c r="C19" s="8">
        <v>3687</v>
      </c>
      <c r="D19" s="8">
        <v>3687</v>
      </c>
      <c r="E19" s="8">
        <v>1510.6</v>
      </c>
      <c r="F19" s="29">
        <f t="shared" si="10"/>
        <v>40.970979115812312</v>
      </c>
      <c r="G19" s="29">
        <f t="shared" si="11"/>
        <v>40.970979115812312</v>
      </c>
      <c r="H19" s="28"/>
      <c r="I19" s="8">
        <v>1004.4</v>
      </c>
      <c r="J19" s="8">
        <f t="shared" si="4"/>
        <v>506.19999999999993</v>
      </c>
      <c r="K19" s="29">
        <f t="shared" si="5"/>
        <v>150.39824771007565</v>
      </c>
      <c r="L19" s="8">
        <v>3687</v>
      </c>
      <c r="M19" s="16">
        <f t="shared" si="14"/>
        <v>0</v>
      </c>
    </row>
    <row r="20" spans="1:13" ht="54" x14ac:dyDescent="0.25">
      <c r="A20" s="6" t="s">
        <v>30</v>
      </c>
      <c r="B20" s="3" t="s">
        <v>22</v>
      </c>
      <c r="C20" s="8">
        <v>485</v>
      </c>
      <c r="D20" s="8">
        <v>485</v>
      </c>
      <c r="E20" s="8">
        <v>158.80000000000001</v>
      </c>
      <c r="F20" s="29">
        <f t="shared" si="10"/>
        <v>32.742268041237118</v>
      </c>
      <c r="G20" s="29">
        <f t="shared" si="11"/>
        <v>32.742268041237118</v>
      </c>
      <c r="H20" s="26"/>
      <c r="I20" s="8">
        <v>125.9</v>
      </c>
      <c r="J20" s="8">
        <f t="shared" si="4"/>
        <v>32.900000000000006</v>
      </c>
      <c r="K20" s="29">
        <f t="shared" si="5"/>
        <v>126.13185067513901</v>
      </c>
      <c r="L20" s="8">
        <v>485</v>
      </c>
      <c r="M20" s="16">
        <f t="shared" si="14"/>
        <v>0</v>
      </c>
    </row>
    <row r="21" spans="1:13" ht="40.5" x14ac:dyDescent="0.25">
      <c r="A21" s="6" t="s">
        <v>57</v>
      </c>
      <c r="B21" s="3" t="s">
        <v>58</v>
      </c>
      <c r="C21" s="8">
        <v>1369</v>
      </c>
      <c r="D21" s="8">
        <v>1369</v>
      </c>
      <c r="E21" s="8">
        <v>252.5</v>
      </c>
      <c r="F21" s="29">
        <f t="shared" si="10"/>
        <v>18.444119795471149</v>
      </c>
      <c r="G21" s="29">
        <f t="shared" si="11"/>
        <v>18.444119795471149</v>
      </c>
      <c r="H21" s="26"/>
      <c r="I21" s="8">
        <v>316</v>
      </c>
      <c r="J21" s="8">
        <f t="shared" si="4"/>
        <v>-63.5</v>
      </c>
      <c r="K21" s="29">
        <f t="shared" si="5"/>
        <v>79.905063291139243</v>
      </c>
      <c r="L21" s="8">
        <v>1369</v>
      </c>
      <c r="M21" s="16">
        <f t="shared" si="14"/>
        <v>0</v>
      </c>
    </row>
    <row r="22" spans="1:13" ht="16.5" x14ac:dyDescent="0.25">
      <c r="A22" s="6" t="s">
        <v>70</v>
      </c>
      <c r="B22" s="3" t="s">
        <v>71</v>
      </c>
      <c r="C22" s="8">
        <v>20</v>
      </c>
      <c r="D22" s="8">
        <v>20</v>
      </c>
      <c r="E22" s="8">
        <v>0</v>
      </c>
      <c r="F22" s="29">
        <f t="shared" si="10"/>
        <v>0</v>
      </c>
      <c r="G22" s="29"/>
      <c r="H22" s="26"/>
      <c r="I22" s="8">
        <v>0</v>
      </c>
      <c r="J22" s="8"/>
      <c r="K22" s="29"/>
      <c r="L22" s="8">
        <v>20</v>
      </c>
      <c r="M22" s="16">
        <f t="shared" si="14"/>
        <v>0</v>
      </c>
    </row>
    <row r="23" spans="1:13" ht="27" x14ac:dyDescent="0.25">
      <c r="A23" s="6" t="s">
        <v>31</v>
      </c>
      <c r="B23" s="3" t="s">
        <v>20</v>
      </c>
      <c r="C23" s="8">
        <v>2126.8000000000002</v>
      </c>
      <c r="D23" s="8">
        <v>2126.8000000000002</v>
      </c>
      <c r="E23" s="8">
        <v>516.70000000000005</v>
      </c>
      <c r="F23" s="29">
        <f t="shared" si="10"/>
        <v>24.294715064886212</v>
      </c>
      <c r="G23" s="29">
        <f t="shared" si="11"/>
        <v>24.294715064886212</v>
      </c>
      <c r="H23" s="26"/>
      <c r="I23" s="8">
        <v>537.20000000000005</v>
      </c>
      <c r="J23" s="8">
        <f t="shared" si="4"/>
        <v>-20.5</v>
      </c>
      <c r="K23" s="29">
        <f t="shared" si="5"/>
        <v>96.183916604616527</v>
      </c>
      <c r="L23" s="8">
        <v>2126.8000000000002</v>
      </c>
      <c r="M23" s="16">
        <f t="shared" si="14"/>
        <v>0</v>
      </c>
    </row>
    <row r="24" spans="1:13" ht="27" x14ac:dyDescent="0.25">
      <c r="A24" s="6" t="s">
        <v>32</v>
      </c>
      <c r="B24" s="13" t="s">
        <v>6</v>
      </c>
      <c r="C24" s="16">
        <f>C25</f>
        <v>2244</v>
      </c>
      <c r="D24" s="16">
        <f t="shared" ref="D24:E24" si="22">D25</f>
        <v>2244</v>
      </c>
      <c r="E24" s="16">
        <f t="shared" si="22"/>
        <v>726.6</v>
      </c>
      <c r="F24" s="17">
        <f t="shared" si="10"/>
        <v>32.37967914438503</v>
      </c>
      <c r="G24" s="17">
        <f t="shared" si="11"/>
        <v>32.37967914438503</v>
      </c>
      <c r="H24" s="26"/>
      <c r="I24" s="16">
        <f t="shared" ref="I24" si="23">I25</f>
        <v>1017</v>
      </c>
      <c r="J24" s="8">
        <f t="shared" si="4"/>
        <v>-290.39999999999998</v>
      </c>
      <c r="K24" s="29">
        <f t="shared" si="5"/>
        <v>71.445427728613581</v>
      </c>
      <c r="L24" s="16">
        <f>L25</f>
        <v>2335</v>
      </c>
      <c r="M24" s="16">
        <f t="shared" si="14"/>
        <v>91</v>
      </c>
    </row>
    <row r="25" spans="1:13" ht="16.5" x14ac:dyDescent="0.25">
      <c r="A25" s="6" t="s">
        <v>33</v>
      </c>
      <c r="B25" s="15" t="s">
        <v>7</v>
      </c>
      <c r="C25" s="8">
        <v>2244</v>
      </c>
      <c r="D25" s="8">
        <v>2244</v>
      </c>
      <c r="E25" s="8">
        <v>726.6</v>
      </c>
      <c r="F25" s="29">
        <f t="shared" si="10"/>
        <v>32.37967914438503</v>
      </c>
      <c r="G25" s="29">
        <f t="shared" si="11"/>
        <v>32.37967914438503</v>
      </c>
      <c r="H25" s="28"/>
      <c r="I25" s="8">
        <v>1017</v>
      </c>
      <c r="J25" s="8">
        <f t="shared" si="4"/>
        <v>-290.39999999999998</v>
      </c>
      <c r="K25" s="29">
        <f t="shared" si="5"/>
        <v>71.445427728613581</v>
      </c>
      <c r="L25" s="8">
        <v>2335</v>
      </c>
      <c r="M25" s="16">
        <f t="shared" si="14"/>
        <v>91</v>
      </c>
    </row>
    <row r="26" spans="1:13" ht="47.25" x14ac:dyDescent="0.25">
      <c r="A26" s="6" t="s">
        <v>42</v>
      </c>
      <c r="B26" s="15" t="s">
        <v>67</v>
      </c>
      <c r="C26" s="8">
        <v>1122</v>
      </c>
      <c r="D26" s="8">
        <v>0</v>
      </c>
      <c r="E26" s="8">
        <v>6.4</v>
      </c>
      <c r="F26" s="29"/>
      <c r="G26" s="29">
        <f t="shared" si="11"/>
        <v>0.57040998217468808</v>
      </c>
      <c r="H26" s="37" t="s">
        <v>87</v>
      </c>
      <c r="I26" s="8">
        <v>441.3</v>
      </c>
      <c r="J26" s="8">
        <f t="shared" si="4"/>
        <v>-434.90000000000003</v>
      </c>
      <c r="K26" s="29">
        <f t="shared" si="5"/>
        <v>1.4502605937004305</v>
      </c>
      <c r="L26" s="8">
        <v>0</v>
      </c>
      <c r="M26" s="16">
        <f t="shared" si="14"/>
        <v>0</v>
      </c>
    </row>
    <row r="27" spans="1:13" ht="27" x14ac:dyDescent="0.25">
      <c r="A27" s="6" t="s">
        <v>34</v>
      </c>
      <c r="B27" s="12" t="s">
        <v>8</v>
      </c>
      <c r="C27" s="16">
        <f>SUM(C28:C29)</f>
        <v>2610</v>
      </c>
      <c r="D27" s="16">
        <f t="shared" ref="D27" si="24">SUM(D28:D29)</f>
        <v>2859.3</v>
      </c>
      <c r="E27" s="16">
        <f>SUM(E28:E30)</f>
        <v>1404.4</v>
      </c>
      <c r="F27" s="17">
        <f t="shared" si="10"/>
        <v>49.116916727870461</v>
      </c>
      <c r="G27" s="17">
        <f t="shared" si="11"/>
        <v>53.808429118773951</v>
      </c>
      <c r="H27" s="28"/>
      <c r="I27" s="16">
        <f t="shared" ref="I27" si="25">SUM(I28:I29)</f>
        <v>378.5</v>
      </c>
      <c r="J27" s="8">
        <f t="shared" si="4"/>
        <v>1025.9000000000001</v>
      </c>
      <c r="K27" s="29">
        <f t="shared" si="5"/>
        <v>371.04359313077941</v>
      </c>
      <c r="L27" s="16">
        <f>SUM(L28:L29)</f>
        <v>2610</v>
      </c>
      <c r="M27" s="16">
        <f t="shared" si="14"/>
        <v>-249.30000000000018</v>
      </c>
    </row>
    <row r="28" spans="1:13" ht="63" x14ac:dyDescent="0.25">
      <c r="A28" s="6" t="s">
        <v>48</v>
      </c>
      <c r="B28" s="3" t="s">
        <v>12</v>
      </c>
      <c r="C28" s="8">
        <v>1610</v>
      </c>
      <c r="D28" s="8">
        <v>1859.3</v>
      </c>
      <c r="E28" s="8">
        <v>1183.5</v>
      </c>
      <c r="F28" s="17">
        <f t="shared" si="10"/>
        <v>63.652987683536821</v>
      </c>
      <c r="G28" s="17">
        <f t="shared" si="11"/>
        <v>73.509316770186345</v>
      </c>
      <c r="H28" s="37" t="s">
        <v>88</v>
      </c>
      <c r="I28" s="8">
        <v>177.5</v>
      </c>
      <c r="J28" s="8">
        <f t="shared" si="4"/>
        <v>1006</v>
      </c>
      <c r="K28" s="29">
        <f t="shared" si="5"/>
        <v>666.76056338028172</v>
      </c>
      <c r="L28" s="8">
        <v>1610</v>
      </c>
      <c r="M28" s="16">
        <f t="shared" si="14"/>
        <v>-249.29999999999995</v>
      </c>
    </row>
    <row r="29" spans="1:13" ht="42.75" customHeight="1" x14ac:dyDescent="0.25">
      <c r="A29" s="6" t="s">
        <v>61</v>
      </c>
      <c r="B29" s="3" t="s">
        <v>16</v>
      </c>
      <c r="C29" s="8">
        <v>1000</v>
      </c>
      <c r="D29" s="8">
        <v>1000</v>
      </c>
      <c r="E29" s="8">
        <v>219</v>
      </c>
      <c r="F29" s="29">
        <f t="shared" si="10"/>
        <v>21.9</v>
      </c>
      <c r="G29" s="29">
        <f t="shared" si="11"/>
        <v>21.9</v>
      </c>
      <c r="H29" s="26"/>
      <c r="I29" s="8">
        <v>201</v>
      </c>
      <c r="J29" s="8">
        <f t="shared" si="4"/>
        <v>18</v>
      </c>
      <c r="K29" s="29">
        <f t="shared" si="5"/>
        <v>108.95522388059702</v>
      </c>
      <c r="L29" s="8">
        <v>1000</v>
      </c>
      <c r="M29" s="16">
        <f t="shared" si="14"/>
        <v>0</v>
      </c>
    </row>
    <row r="30" spans="1:13" ht="81" customHeight="1" x14ac:dyDescent="0.25">
      <c r="A30" s="6"/>
      <c r="B30" s="3" t="s">
        <v>84</v>
      </c>
      <c r="C30" s="8">
        <v>0</v>
      </c>
      <c r="D30" s="8">
        <v>0</v>
      </c>
      <c r="E30" s="8">
        <v>1.9</v>
      </c>
      <c r="F30" s="29"/>
      <c r="G30" s="29"/>
      <c r="H30" s="26"/>
      <c r="I30" s="8"/>
      <c r="J30" s="8"/>
      <c r="K30" s="29"/>
      <c r="L30" s="8"/>
      <c r="M30" s="16">
        <f t="shared" si="14"/>
        <v>0</v>
      </c>
    </row>
    <row r="31" spans="1:13" ht="16.5" x14ac:dyDescent="0.25">
      <c r="A31" s="6" t="s">
        <v>35</v>
      </c>
      <c r="B31" s="13" t="s">
        <v>9</v>
      </c>
      <c r="C31" s="8">
        <v>4074</v>
      </c>
      <c r="D31" s="8">
        <v>4074</v>
      </c>
      <c r="E31" s="8">
        <v>1122</v>
      </c>
      <c r="F31" s="29">
        <f t="shared" si="10"/>
        <v>27.540500736377027</v>
      </c>
      <c r="G31" s="29">
        <f t="shared" si="11"/>
        <v>27.540500736377027</v>
      </c>
      <c r="H31" s="26"/>
      <c r="I31" s="8">
        <v>823.8</v>
      </c>
      <c r="J31" s="8">
        <f t="shared" si="4"/>
        <v>298.20000000000005</v>
      </c>
      <c r="K31" s="29">
        <f t="shared" si="5"/>
        <v>136.19810633648945</v>
      </c>
      <c r="L31" s="8">
        <v>4172</v>
      </c>
      <c r="M31" s="16">
        <f t="shared" si="14"/>
        <v>98</v>
      </c>
    </row>
    <row r="32" spans="1:13" ht="16.5" x14ac:dyDescent="0.25">
      <c r="A32" s="6" t="s">
        <v>36</v>
      </c>
      <c r="B32" s="13" t="s">
        <v>10</v>
      </c>
      <c r="C32" s="8">
        <v>0</v>
      </c>
      <c r="D32" s="8">
        <v>0</v>
      </c>
      <c r="E32" s="8">
        <v>0</v>
      </c>
      <c r="F32" s="29"/>
      <c r="G32" s="29"/>
      <c r="H32" s="26"/>
      <c r="I32" s="8">
        <v>0</v>
      </c>
      <c r="J32" s="8">
        <f t="shared" si="4"/>
        <v>0</v>
      </c>
      <c r="K32" s="29"/>
      <c r="L32" s="8">
        <v>0</v>
      </c>
      <c r="M32" s="16">
        <f t="shared" si="14"/>
        <v>0</v>
      </c>
    </row>
    <row r="33" spans="1:13" ht="16.5" x14ac:dyDescent="0.25">
      <c r="A33" s="5" t="s">
        <v>37</v>
      </c>
      <c r="B33" s="13" t="s">
        <v>11</v>
      </c>
      <c r="C33" s="31">
        <f>SUM(C34:C40)</f>
        <v>465515.1</v>
      </c>
      <c r="D33" s="31">
        <f t="shared" ref="D33:E33" si="26">SUM(D34:D40)</f>
        <v>473971.1</v>
      </c>
      <c r="E33" s="31">
        <f t="shared" si="26"/>
        <v>96902.299999999988</v>
      </c>
      <c r="F33" s="17">
        <f t="shared" si="10"/>
        <v>20.444769733850858</v>
      </c>
      <c r="G33" s="17">
        <f t="shared" si="11"/>
        <v>20.816145383898395</v>
      </c>
      <c r="H33" s="26"/>
      <c r="I33" s="31">
        <f t="shared" ref="I33" si="27">SUM(I34:I40)</f>
        <v>79131.899999999994</v>
      </c>
      <c r="J33" s="16">
        <f t="shared" si="4"/>
        <v>17770.399999999994</v>
      </c>
      <c r="K33" s="17">
        <f t="shared" si="5"/>
        <v>122.45668308229676</v>
      </c>
      <c r="L33" s="34">
        <f>SUM(L34:L40)</f>
        <v>427218.39999999997</v>
      </c>
      <c r="M33" s="16">
        <f t="shared" si="14"/>
        <v>-46752.700000000012</v>
      </c>
    </row>
    <row r="34" spans="1:13" ht="16.5" x14ac:dyDescent="0.25">
      <c r="A34" s="6" t="s">
        <v>53</v>
      </c>
      <c r="B34" s="11" t="s">
        <v>54</v>
      </c>
      <c r="C34" s="32">
        <v>38964.400000000001</v>
      </c>
      <c r="D34" s="32">
        <v>38964.400000000001</v>
      </c>
      <c r="E34" s="32">
        <v>8572.2000000000007</v>
      </c>
      <c r="F34" s="29">
        <f t="shared" si="10"/>
        <v>22.000082126248579</v>
      </c>
      <c r="G34" s="29">
        <f t="shared" si="11"/>
        <v>22.000082126248579</v>
      </c>
      <c r="H34" s="26"/>
      <c r="I34" s="32">
        <v>8821</v>
      </c>
      <c r="J34" s="8">
        <f t="shared" si="4"/>
        <v>-248.79999999999927</v>
      </c>
      <c r="K34" s="29">
        <f t="shared" si="5"/>
        <v>97.17945811132526</v>
      </c>
      <c r="L34" s="35">
        <v>31779.1</v>
      </c>
      <c r="M34" s="16">
        <f t="shared" si="14"/>
        <v>-7185.3000000000029</v>
      </c>
    </row>
    <row r="35" spans="1:13" ht="47.25" x14ac:dyDescent="0.25">
      <c r="A35" s="6" t="s">
        <v>38</v>
      </c>
      <c r="B35" s="3" t="s">
        <v>47</v>
      </c>
      <c r="C35" s="32">
        <v>104255.7</v>
      </c>
      <c r="D35" s="32">
        <v>111296.2</v>
      </c>
      <c r="E35" s="8">
        <v>4985.8</v>
      </c>
      <c r="F35" s="29">
        <f t="shared" si="10"/>
        <v>4.4797576197570095</v>
      </c>
      <c r="G35" s="29">
        <f t="shared" si="11"/>
        <v>4.7822804892202537</v>
      </c>
      <c r="H35" s="37" t="s">
        <v>89</v>
      </c>
      <c r="I35" s="8">
        <v>0</v>
      </c>
      <c r="J35" s="8">
        <f t="shared" si="4"/>
        <v>4985.8</v>
      </c>
      <c r="K35" s="29"/>
      <c r="L35" s="35">
        <v>87887.7</v>
      </c>
      <c r="M35" s="16">
        <f t="shared" si="14"/>
        <v>-23408.5</v>
      </c>
    </row>
    <row r="36" spans="1:13" ht="16.5" x14ac:dyDescent="0.25">
      <c r="A36" s="6" t="s">
        <v>39</v>
      </c>
      <c r="B36" s="4" t="s">
        <v>15</v>
      </c>
      <c r="C36" s="32">
        <v>312364.5</v>
      </c>
      <c r="D36" s="32">
        <v>312364.5</v>
      </c>
      <c r="E36" s="8">
        <v>82010.7</v>
      </c>
      <c r="F36" s="29">
        <f t="shared" si="10"/>
        <v>26.254808084785562</v>
      </c>
      <c r="G36" s="29">
        <f t="shared" si="11"/>
        <v>26.254808084785562</v>
      </c>
      <c r="H36" s="26"/>
      <c r="I36" s="8">
        <v>68219.199999999997</v>
      </c>
      <c r="J36" s="8">
        <f t="shared" si="4"/>
        <v>13791.5</v>
      </c>
      <c r="K36" s="29">
        <f t="shared" si="5"/>
        <v>120.2164493280484</v>
      </c>
      <c r="L36" s="35">
        <v>307551.59999999998</v>
      </c>
      <c r="M36" s="16">
        <f t="shared" si="14"/>
        <v>-4812.9000000000233</v>
      </c>
    </row>
    <row r="37" spans="1:13" ht="78.75" x14ac:dyDescent="0.25">
      <c r="A37" s="6" t="s">
        <v>50</v>
      </c>
      <c r="B37" s="4" t="s">
        <v>62</v>
      </c>
      <c r="C37" s="32">
        <v>9930.5</v>
      </c>
      <c r="D37" s="32">
        <v>11346</v>
      </c>
      <c r="E37" s="8">
        <v>1319.4</v>
      </c>
      <c r="F37" s="29">
        <f t="shared" si="10"/>
        <v>11.628767847699631</v>
      </c>
      <c r="G37" s="29"/>
      <c r="H37" s="36" t="s">
        <v>90</v>
      </c>
      <c r="I37" s="8">
        <v>2105.6999999999998</v>
      </c>
      <c r="J37" s="8">
        <f t="shared" si="4"/>
        <v>-786.29999999999973</v>
      </c>
      <c r="K37" s="29">
        <f t="shared" si="5"/>
        <v>62.658498361589977</v>
      </c>
      <c r="L37" s="35">
        <v>0</v>
      </c>
      <c r="M37" s="16">
        <f t="shared" si="14"/>
        <v>-11346</v>
      </c>
    </row>
    <row r="38" spans="1:13" ht="16.5" x14ac:dyDescent="0.25">
      <c r="A38" s="6" t="s">
        <v>72</v>
      </c>
      <c r="B38" s="4" t="s">
        <v>73</v>
      </c>
      <c r="C38" s="32">
        <v>0</v>
      </c>
      <c r="D38" s="32">
        <v>0</v>
      </c>
      <c r="E38" s="8">
        <v>0</v>
      </c>
      <c r="F38" s="29"/>
      <c r="G38" s="29"/>
      <c r="H38" s="26"/>
      <c r="I38" s="8">
        <v>0</v>
      </c>
      <c r="J38" s="8">
        <f t="shared" ref="J38" si="28">E38-I38</f>
        <v>0</v>
      </c>
      <c r="K38" s="29"/>
      <c r="L38" s="35">
        <v>0</v>
      </c>
      <c r="M38" s="16">
        <f t="shared" si="14"/>
        <v>0</v>
      </c>
    </row>
    <row r="39" spans="1:13" ht="16.5" x14ac:dyDescent="0.25">
      <c r="A39" s="6" t="s">
        <v>51</v>
      </c>
      <c r="B39" s="3" t="s">
        <v>52</v>
      </c>
      <c r="C39" s="32">
        <v>0</v>
      </c>
      <c r="D39" s="32">
        <v>0</v>
      </c>
      <c r="E39" s="8">
        <v>14.2</v>
      </c>
      <c r="F39" s="29"/>
      <c r="G39" s="29"/>
      <c r="H39" s="26"/>
      <c r="I39" s="8">
        <v>0</v>
      </c>
      <c r="J39" s="8">
        <f t="shared" si="4"/>
        <v>14.2</v>
      </c>
      <c r="K39" s="29"/>
      <c r="L39" s="35">
        <v>0</v>
      </c>
      <c r="M39" s="16">
        <f t="shared" si="14"/>
        <v>0</v>
      </c>
    </row>
    <row r="40" spans="1:13" ht="45.75" customHeight="1" x14ac:dyDescent="0.25">
      <c r="A40" s="7" t="s">
        <v>43</v>
      </c>
      <c r="B40" s="3" t="s">
        <v>44</v>
      </c>
      <c r="C40" s="32"/>
      <c r="D40" s="32"/>
      <c r="E40" s="8">
        <v>0</v>
      </c>
      <c r="F40" s="29"/>
      <c r="G40" s="29"/>
      <c r="H40" s="26"/>
      <c r="I40" s="8">
        <v>-14</v>
      </c>
      <c r="J40" s="8">
        <f t="shared" si="4"/>
        <v>14</v>
      </c>
      <c r="K40" s="29">
        <f t="shared" si="5"/>
        <v>0</v>
      </c>
      <c r="L40" s="35">
        <v>0</v>
      </c>
      <c r="M40" s="16">
        <f t="shared" si="14"/>
        <v>0</v>
      </c>
    </row>
    <row r="41" spans="1:13" ht="16.5" x14ac:dyDescent="0.25">
      <c r="A41" s="2"/>
      <c r="B41" s="14" t="s">
        <v>55</v>
      </c>
      <c r="C41" s="31">
        <f>SUM(C4,C33)</f>
        <v>808572.2</v>
      </c>
      <c r="D41" s="31">
        <f>SUM(D4,D33)</f>
        <v>817028.2</v>
      </c>
      <c r="E41" s="31">
        <f>SUM(E4,E33)</f>
        <v>182700.19999999998</v>
      </c>
      <c r="F41" s="17">
        <f t="shared" si="10"/>
        <v>22.36155373829202</v>
      </c>
      <c r="G41" s="17">
        <f t="shared" si="11"/>
        <v>22.595409537948498</v>
      </c>
      <c r="H41" s="26"/>
      <c r="I41" s="31">
        <f>SUM(I4,I33)</f>
        <v>156426.70000000001</v>
      </c>
      <c r="J41" s="16">
        <f t="shared" si="4"/>
        <v>26273.499999999971</v>
      </c>
      <c r="K41" s="17">
        <f t="shared" si="5"/>
        <v>116.79604568785251</v>
      </c>
      <c r="L41" s="34">
        <f>SUM(L4,L33)</f>
        <v>782246.2</v>
      </c>
      <c r="M41" s="16">
        <f t="shared" si="14"/>
        <v>-34782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2018 год</vt:lpstr>
      <vt:lpstr>'за 2018 год'!бЮДЖЕТ_2005_НОВ</vt:lpstr>
      <vt:lpstr>'за 2018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pla3</cp:lastModifiedBy>
  <cp:lastPrinted>2017-04-21T14:26:46Z</cp:lastPrinted>
  <dcterms:created xsi:type="dcterms:W3CDTF">2004-12-09T07:13:42Z</dcterms:created>
  <dcterms:modified xsi:type="dcterms:W3CDTF">2019-04-30T11:15:16Z</dcterms:modified>
</cp:coreProperties>
</file>