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1\Desktop\"/>
    </mc:Choice>
  </mc:AlternateContent>
  <bookViews>
    <workbookView xWindow="480" yWindow="420" windowWidth="11340" windowHeight="7770"/>
  </bookViews>
  <sheets>
    <sheet name="за 2018 год" sheetId="3" r:id="rId1"/>
  </sheets>
  <definedNames>
    <definedName name="бЮДЖЕТ_2005_НОВ" localSheetId="0">'за 2018 год'!$B$1:$B$40</definedName>
    <definedName name="бЮДЖЕТ_2005_НОВ.КЛ." localSheetId="0">'за 2018 год'!$B$1:$B$40</definedName>
  </definedNames>
  <calcPr calcId="152511"/>
</workbook>
</file>

<file path=xl/calcChain.xml><?xml version="1.0" encoding="utf-8"?>
<calcChain xmlns="http://schemas.openxmlformats.org/spreadsheetml/2006/main">
  <c r="M21" i="3" l="1"/>
  <c r="J21" i="3"/>
  <c r="E17" i="3" l="1"/>
  <c r="M38" i="3"/>
  <c r="J38" i="3"/>
  <c r="F38" i="3"/>
  <c r="G24" i="3"/>
  <c r="C9" i="3"/>
  <c r="D9" i="3"/>
  <c r="C25" i="3"/>
  <c r="D25" i="3"/>
  <c r="C28" i="3"/>
  <c r="D28" i="3"/>
  <c r="L17" i="3" l="1"/>
  <c r="L28" i="3"/>
  <c r="M23" i="3"/>
  <c r="I33" i="3"/>
  <c r="I28" i="3"/>
  <c r="I25" i="3"/>
  <c r="I17" i="3"/>
  <c r="I16" i="3"/>
  <c r="I9" i="3"/>
  <c r="I6" i="3"/>
  <c r="I5" i="3" s="1"/>
  <c r="I4" i="3" s="1"/>
  <c r="I41" i="3" s="1"/>
  <c r="F37" i="3" l="1"/>
  <c r="F36" i="3"/>
  <c r="F35" i="3"/>
  <c r="F34" i="3"/>
  <c r="F31" i="3"/>
  <c r="F30" i="3"/>
  <c r="F29" i="3"/>
  <c r="F27" i="3"/>
  <c r="F26" i="3"/>
  <c r="F24" i="3"/>
  <c r="F23" i="3"/>
  <c r="F22" i="3"/>
  <c r="F20" i="3"/>
  <c r="F19" i="3"/>
  <c r="F18" i="3"/>
  <c r="F15" i="3"/>
  <c r="F14" i="3"/>
  <c r="F13" i="3"/>
  <c r="F12" i="3"/>
  <c r="F11" i="3"/>
  <c r="F10" i="3"/>
  <c r="F8" i="3"/>
  <c r="F7" i="3"/>
  <c r="D17" i="3"/>
  <c r="F17" i="3" l="1"/>
  <c r="L33" i="3"/>
  <c r="L25" i="3"/>
  <c r="L9" i="3"/>
  <c r="L6" i="3"/>
  <c r="E6" i="3"/>
  <c r="D6" i="3"/>
  <c r="E9" i="3"/>
  <c r="F9" i="3" s="1"/>
  <c r="E25" i="3"/>
  <c r="E16" i="3" s="1"/>
  <c r="E28" i="3"/>
  <c r="F28" i="3" s="1"/>
  <c r="E33" i="3"/>
  <c r="D33" i="3"/>
  <c r="C33" i="3"/>
  <c r="C17" i="3"/>
  <c r="C6" i="3"/>
  <c r="M40" i="3"/>
  <c r="M39" i="3"/>
  <c r="M37" i="3"/>
  <c r="M36" i="3"/>
  <c r="M35" i="3"/>
  <c r="M34" i="3"/>
  <c r="M32" i="3"/>
  <c r="M31" i="3"/>
  <c r="M30" i="3"/>
  <c r="M29" i="3"/>
  <c r="M27" i="3"/>
  <c r="M26" i="3"/>
  <c r="M24" i="3"/>
  <c r="M22" i="3"/>
  <c r="M20" i="3"/>
  <c r="M19" i="3"/>
  <c r="M15" i="3"/>
  <c r="M14" i="3"/>
  <c r="M13" i="3"/>
  <c r="M12" i="3"/>
  <c r="M11" i="3"/>
  <c r="M10" i="3"/>
  <c r="M9" i="3"/>
  <c r="M8" i="3"/>
  <c r="M7" i="3"/>
  <c r="K40" i="3"/>
  <c r="K39" i="3"/>
  <c r="K37" i="3"/>
  <c r="K36" i="3"/>
  <c r="K35" i="3"/>
  <c r="K34" i="3"/>
  <c r="K31" i="3"/>
  <c r="K30" i="3"/>
  <c r="K29" i="3"/>
  <c r="K27" i="3"/>
  <c r="K26" i="3"/>
  <c r="K24" i="3"/>
  <c r="K22" i="3"/>
  <c r="K20" i="3"/>
  <c r="K19" i="3"/>
  <c r="K15" i="3"/>
  <c r="K14" i="3"/>
  <c r="K13" i="3"/>
  <c r="K12" i="3"/>
  <c r="K11" i="3"/>
  <c r="K10" i="3"/>
  <c r="K8" i="3"/>
  <c r="K7" i="3"/>
  <c r="J40" i="3"/>
  <c r="J39" i="3"/>
  <c r="J37" i="3"/>
  <c r="J36" i="3"/>
  <c r="J35" i="3"/>
  <c r="J34" i="3"/>
  <c r="J32" i="3"/>
  <c r="J31" i="3"/>
  <c r="J30" i="3"/>
  <c r="J29" i="3"/>
  <c r="J27" i="3"/>
  <c r="J26" i="3"/>
  <c r="J24" i="3"/>
  <c r="J22" i="3"/>
  <c r="J20" i="3"/>
  <c r="J19" i="3"/>
  <c r="J15" i="3"/>
  <c r="J14" i="3"/>
  <c r="J13" i="3"/>
  <c r="J12" i="3"/>
  <c r="J11" i="3"/>
  <c r="J10" i="3"/>
  <c r="J8" i="3"/>
  <c r="J7" i="3"/>
  <c r="F33" i="3" l="1"/>
  <c r="K25" i="3"/>
  <c r="F25" i="3"/>
  <c r="F6" i="3"/>
  <c r="E5" i="3"/>
  <c r="M28" i="3"/>
  <c r="D16" i="3"/>
  <c r="D5" i="3"/>
  <c r="L16" i="3"/>
  <c r="M17" i="3"/>
  <c r="L5" i="3"/>
  <c r="J28" i="3"/>
  <c r="M6" i="3"/>
  <c r="J17" i="3"/>
  <c r="K17" i="3"/>
  <c r="J25" i="3"/>
  <c r="M25" i="3"/>
  <c r="K28" i="3"/>
  <c r="J16" i="3"/>
  <c r="J33" i="3"/>
  <c r="M33" i="3"/>
  <c r="C5" i="3"/>
  <c r="J9" i="3"/>
  <c r="K6" i="3"/>
  <c r="K9" i="3"/>
  <c r="J6" i="3"/>
  <c r="K33" i="3"/>
  <c r="F16" i="3" l="1"/>
  <c r="F5" i="3"/>
  <c r="K16" i="3"/>
  <c r="E4" i="3"/>
  <c r="E41" i="3" s="1"/>
  <c r="M5" i="3"/>
  <c r="D4" i="3"/>
  <c r="M16" i="3"/>
  <c r="L4" i="3"/>
  <c r="L41" i="3" s="1"/>
  <c r="K5" i="3"/>
  <c r="J5" i="3"/>
  <c r="D41" i="3" l="1"/>
  <c r="F41" i="3" s="1"/>
  <c r="F4" i="3"/>
  <c r="M41" i="3"/>
  <c r="M4" i="3"/>
  <c r="K4" i="3"/>
  <c r="J4" i="3"/>
  <c r="K41" i="3" l="1"/>
  <c r="J41" i="3"/>
  <c r="G36" i="3" l="1"/>
  <c r="G35" i="3"/>
  <c r="G34" i="3"/>
  <c r="G33" i="3"/>
  <c r="G31" i="3"/>
  <c r="G30" i="3"/>
  <c r="G29" i="3"/>
  <c r="G28" i="3"/>
  <c r="G26" i="3"/>
  <c r="G25" i="3"/>
  <c r="G22" i="3"/>
  <c r="G20" i="3"/>
  <c r="G19" i="3"/>
  <c r="G14" i="3"/>
  <c r="G13" i="3"/>
  <c r="G12" i="3"/>
  <c r="G11" i="3"/>
  <c r="G10" i="3"/>
  <c r="G9" i="3"/>
  <c r="G8" i="3"/>
  <c r="G7" i="3"/>
  <c r="G6" i="3"/>
  <c r="G5" i="3"/>
  <c r="G17" i="3"/>
  <c r="C16" i="3"/>
  <c r="G16" i="3" s="1"/>
  <c r="C4" i="3" l="1"/>
  <c r="G4" i="3" s="1"/>
  <c r="C41" i="3" l="1"/>
  <c r="G41" i="3" s="1"/>
</calcChain>
</file>

<file path=xl/connections.xml><?xml version="1.0" encoding="utf-8"?>
<connections xmlns="http://schemas.openxmlformats.org/spreadsheetml/2006/main">
  <connection id="1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2" name="бЮДЖЕТ 2005 НОВ.КЛ.3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<sst xmlns="http://schemas.openxmlformats.org/spreadsheetml/2006/main" count="92" uniqueCount="92">
  <si>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</si>
  <si>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</si>
  <si>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</si>
  <si>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</si>
  <si>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</si>
  <si>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</si>
  <si>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</si>
  <si>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</si>
  <si>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</si>
  <si>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</si>
  <si>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</si>
  <si>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</si>
  <si>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</si>
  <si>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</si>
  <si>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</si>
  <si>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Региональный фонд компенсаций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</si>
  <si>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</si>
  <si>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</si>
  <si>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</si>
  <si>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</si>
  <si>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</si>
  <si>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</si>
  <si>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</si>
  <si>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</si>
  <si>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</si>
  <si>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</si>
  <si>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</si>
  <si>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</si>
  <si>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</si>
  <si>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</si>
  <si>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1 11 05025 05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</si>
  <si>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</si>
  <si>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</si>
  <si>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</si>
  <si>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</si>
  <si>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</si>
  <si>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</si>
  <si>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</si>
  <si>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2 02 02000 00</t>
  </si>
  <si>
    <t>2 02 03000 00</t>
  </si>
  <si>
    <t>КБК</t>
  </si>
  <si>
    <t>Единый налог ,взимаемый в связи с применением упрощенной системы налогообложения по патенту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</si>
  <si>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</si>
  <si>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</si>
  <si>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</si>
  <si>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</si>
  <si>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</si>
  <si>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</si>
  <si>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1 14 02053 05</t>
  </si>
  <si>
    <t>105  04020 02</t>
  </si>
  <si>
    <t>2 02 04000 05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</si>
  <si>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</si>
  <si>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</si>
  <si>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</si>
  <si>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</si>
  <si>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</si>
  <si>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</si>
  <si>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</si>
  <si>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</si>
  <si>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</si>
  <si>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</si>
  <si>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1 14 06013 00</t>
  </si>
  <si>
    <t xml:space="preserve">Иные межбюджетные трансферты, передаваемые бюджетам муниципальных районов из бюджетов </t>
  </si>
  <si>
    <t>1 05 01000 02</t>
  </si>
  <si>
    <t>Единый налог по упрощенной системе налогообложения</t>
  </si>
  <si>
    <t>Причины отклонения от первоначального бюджета</t>
  </si>
  <si>
    <t>НАЛОГОВЫЕ И НЕНАЛОГОВЫЕ ДОХОДЫ</t>
  </si>
  <si>
    <t>Прочие доходы от компенсации затрат бюджета</t>
  </si>
  <si>
    <t>Исполнено за 2017 год</t>
  </si>
  <si>
    <t>Рост (снижение) 2018г. к 2017г.</t>
  </si>
  <si>
    <t>1 11 01050 05</t>
  </si>
  <si>
    <t>Доходы в виде прибыли, приходящейся на доли уставных капиталлов</t>
  </si>
  <si>
    <t>1 11 07015 05</t>
  </si>
  <si>
    <t>Платежи от государственных и унитарных предприятий</t>
  </si>
  <si>
    <t>% вып-я 2018 года к 2017 г.</t>
  </si>
  <si>
    <t>Прогноз на 2019 год</t>
  </si>
  <si>
    <t>Рост (снижение) 2019г. к 2018г.</t>
  </si>
  <si>
    <t>% выполн.к первонач. б-ту 2018 года</t>
  </si>
  <si>
    <t>% выполн.к уточн. б-ту 2018 года</t>
  </si>
  <si>
    <t>Исполнено за 2018 год</t>
  </si>
  <si>
    <t>Уточненный бюджет         2018 года</t>
  </si>
  <si>
    <t>Аналитические данные о доходах бюджета Грязовецкого муниципального района за 2018 год  в сравнении с первоначально утвержденным решением о бюджете значениями 
и с уточненными значениями с учетом внесенных изменений, а так же фактическими доходами за 2018 год в сравнении с 2017 годом (тыс. руб.)</t>
  </si>
  <si>
    <t>2 04 05010 05</t>
  </si>
  <si>
    <t>Поступления от негосударственных организаций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</si>
  <si>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</si>
  <si>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1 11 05313 00</t>
  </si>
  <si>
    <t>Снижение количества налогоплательщиков в 2018 году</t>
  </si>
  <si>
    <t>Снижение доходов данной категории плательщиков по результатам 2017 года</t>
  </si>
  <si>
    <t>х</t>
  </si>
  <si>
    <t xml:space="preserve"> </t>
  </si>
  <si>
    <t>Рост количесива выданных патентов с 25 в 2017 до 34 в 2018 году</t>
  </si>
  <si>
    <t>Выделение субсидий из бюджета области в 2018 году в рамках государственных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</si>
</sst>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Arial Cyr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3"/>
      <color indexed="8"/>
      <name val="Arial Cyr"/>
      <charset val="204"/>
    </font>
    <font>
      <sz val="13"/>
      <color indexed="8"/>
      <name val="Arial Cyr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wrapText="1"/>
    </xf>
    <xf numFmtId="0" fontId="10" fillId="0" borderId="3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wrapText="1"/>
    </xf>
    <xf numFmtId="164" fontId="16" fillId="0" borderId="2" xfId="0" applyNumberFormat="1" applyFont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бЮДЖЕТ 2005 НОВ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Normal="100" workbookViewId="0">
      <selection activeCell="H35" sqref="H35"/>
    </sheetView>
  </sheetViews>
  <sheetFormatPr defaultRowHeight="11.25" x14ac:dyDescent="0.2"/>
  <cols>
    <col min="1" max="1" width="15" style="1" customWidth="1"/>
    <col min="2" max="2" width="59.140625" style="1" customWidth="1"/>
    <col min="3" max="3" width="15.5703125" style="1" customWidth="1"/>
    <col min="4" max="4" width="13.7109375" style="1" customWidth="1"/>
    <col min="5" max="6" width="11.5703125" style="1" customWidth="1"/>
    <col min="7" max="7" width="12.5703125" style="1" customWidth="1"/>
    <col min="8" max="8" width="30" style="27" customWidth="1"/>
    <col min="9" max="9" width="12.42578125" style="1" customWidth="1"/>
    <col min="10" max="10" width="15" style="1" customWidth="1"/>
    <col min="11" max="11" width="13" style="1" customWidth="1"/>
    <col min="12" max="12" width="14.5703125" style="1" customWidth="1"/>
    <col min="13" max="13" width="15.5703125" style="1" customWidth="1"/>
    <col min="14" max="16384" width="9.140625" style="1"/>
  </cols>
  <sheetData>
    <row r="1" spans="1:13" ht="38.25" customHeight="1" x14ac:dyDescent="0.2">
      <c r="A1" s="33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78.75" customHeight="1" x14ac:dyDescent="0.2">
      <c r="A2" s="24" t="s">
        <v>40</v>
      </c>
      <c r="B2" s="25" t="s">
        <v>13</v>
      </c>
      <c r="C2" s="30" t="s">
        <v>89</v>
      </c>
      <c r="D2" s="30" t="s">
        <v>80</v>
      </c>
      <c r="E2" s="30" t="s">
        <v>79</v>
      </c>
      <c r="F2" s="23" t="s">
        <v>78</v>
      </c>
      <c r="G2" s="23" t="s">
        <v>77</v>
      </c>
      <c r="H2" s="22" t="s">
        <v>65</v>
      </c>
      <c r="I2" s="22" t="s">
        <v>68</v>
      </c>
      <c r="J2" s="22" t="s">
        <v>69</v>
      </c>
      <c r="K2" s="23" t="s">
        <v>74</v>
      </c>
      <c r="L2" s="22" t="s">
        <v>75</v>
      </c>
      <c r="M2" s="22" t="s">
        <v>76</v>
      </c>
    </row>
    <row r="3" spans="1:13" x14ac:dyDescent="0.2">
      <c r="A3" s="10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18">
        <v>12</v>
      </c>
      <c r="M3" s="9">
        <v>13</v>
      </c>
    </row>
    <row r="4" spans="1:13" ht="16.5" x14ac:dyDescent="0.25">
      <c r="A4" s="6" t="s">
        <v>23</v>
      </c>
      <c r="B4" s="19" t="s">
        <v>66</v>
      </c>
      <c r="C4" s="16">
        <f t="shared" ref="C4" si="0">SUM(C5,C16)</f>
        <v>283665.8</v>
      </c>
      <c r="D4" s="16">
        <f t="shared" ref="D4" si="1">SUM(D5,D16)</f>
        <v>294339.39999999997</v>
      </c>
      <c r="E4" s="16">
        <f t="shared" ref="E4" si="2">SUM(E5,E16)</f>
        <v>328357.79999999993</v>
      </c>
      <c r="F4" s="17">
        <f>E4/D4*100</f>
        <v>111.55754207557669</v>
      </c>
      <c r="G4" s="17">
        <f>E4/C4*100</f>
        <v>115.75515976899575</v>
      </c>
      <c r="H4" s="26"/>
      <c r="I4" s="16">
        <f t="shared" ref="I4" si="3">SUM(I5,I16)</f>
        <v>291729</v>
      </c>
      <c r="J4" s="16">
        <f t="shared" ref="J4:J41" si="4">E4-I4</f>
        <v>36628.79999999993</v>
      </c>
      <c r="K4" s="17">
        <f t="shared" ref="K4:K41" si="5">E4/I4*100</f>
        <v>112.55576236849951</v>
      </c>
      <c r="L4" s="16">
        <f t="shared" ref="L4" si="6">SUM(L5,L16)</f>
        <v>343057.1</v>
      </c>
      <c r="M4" s="16">
        <f>L4-E4</f>
        <v>14699.300000000047</v>
      </c>
    </row>
    <row r="5" spans="1:13" ht="16.5" x14ac:dyDescent="0.25">
      <c r="A5" s="5"/>
      <c r="B5" s="20" t="s">
        <v>17</v>
      </c>
      <c r="C5" s="16">
        <f t="shared" ref="C5" si="7">SUM(C6,C8,C9,C14,C15)</f>
        <v>268295</v>
      </c>
      <c r="D5" s="16">
        <f t="shared" ref="D5" si="8">SUM(D6,D8,D9,D14,D15)</f>
        <v>275884.09999999998</v>
      </c>
      <c r="E5" s="16">
        <f t="shared" ref="E5" si="9">SUM(E6,E8,E9,E14,E15)</f>
        <v>305927.99999999994</v>
      </c>
      <c r="F5" s="17">
        <f t="shared" ref="F5:F41" si="10">E5/D5*100</f>
        <v>110.89004404385754</v>
      </c>
      <c r="G5" s="17">
        <f t="shared" ref="G5:G41" si="11">E5/C5*100</f>
        <v>114.02672431465362</v>
      </c>
      <c r="H5" s="26"/>
      <c r="I5" s="16">
        <f t="shared" ref="I5" si="12">SUM(I6,I8,I9,I14,I15)</f>
        <v>274341.8</v>
      </c>
      <c r="J5" s="16">
        <f t="shared" si="4"/>
        <v>31586.199999999953</v>
      </c>
      <c r="K5" s="17">
        <f t="shared" si="5"/>
        <v>111.51344782311699</v>
      </c>
      <c r="L5" s="16">
        <f t="shared" ref="L5" si="13">SUM(L6,L8,L9,L14,L15)</f>
        <v>326181.8</v>
      </c>
      <c r="M5" s="16">
        <f t="shared" ref="M5:M41" si="14">L5-E5</f>
        <v>20253.800000000047</v>
      </c>
    </row>
    <row r="6" spans="1:13" ht="16.5" x14ac:dyDescent="0.25">
      <c r="A6" s="6" t="s">
        <v>24</v>
      </c>
      <c r="B6" s="12" t="s">
        <v>0</v>
      </c>
      <c r="C6" s="16">
        <f t="shared" ref="C6" si="15">C7</f>
        <v>217315.9</v>
      </c>
      <c r="D6" s="16">
        <f t="shared" ref="D6" si="16">D7</f>
        <v>224168.1</v>
      </c>
      <c r="E6" s="16">
        <f t="shared" ref="E6" si="17">E7</f>
        <v>251498.7</v>
      </c>
      <c r="F6" s="17">
        <f t="shared" si="10"/>
        <v>112.19201126297631</v>
      </c>
      <c r="G6" s="17">
        <f t="shared" si="11"/>
        <v>115.72954394961437</v>
      </c>
      <c r="H6" s="26"/>
      <c r="I6" s="16">
        <f t="shared" ref="I6" si="18">I7</f>
        <v>223587.4</v>
      </c>
      <c r="J6" s="16">
        <f t="shared" si="4"/>
        <v>27911.300000000017</v>
      </c>
      <c r="K6" s="17">
        <f t="shared" si="5"/>
        <v>112.48339575485917</v>
      </c>
      <c r="L6" s="16">
        <f t="shared" ref="L6" si="19">L7</f>
        <v>268696.5</v>
      </c>
      <c r="M6" s="16">
        <f t="shared" si="14"/>
        <v>17197.799999999988</v>
      </c>
    </row>
    <row r="7" spans="1:13" ht="16.5" x14ac:dyDescent="0.25">
      <c r="A7" s="6" t="s">
        <v>25</v>
      </c>
      <c r="B7" s="3" t="s">
        <v>1</v>
      </c>
      <c r="C7" s="8">
        <v>217315.9</v>
      </c>
      <c r="D7" s="8">
        <v>224168.1</v>
      </c>
      <c r="E7" s="8">
        <v>251498.7</v>
      </c>
      <c r="F7" s="29">
        <f t="shared" si="10"/>
        <v>112.19201126297631</v>
      </c>
      <c r="G7" s="29">
        <f t="shared" si="11"/>
        <v>115.72954394961437</v>
      </c>
      <c r="H7" s="26"/>
      <c r="I7" s="8">
        <v>223587.4</v>
      </c>
      <c r="J7" s="8">
        <f t="shared" si="4"/>
        <v>27911.300000000017</v>
      </c>
      <c r="K7" s="29">
        <f t="shared" si="5"/>
        <v>112.48339575485917</v>
      </c>
      <c r="L7" s="8">
        <v>268696.5</v>
      </c>
      <c r="M7" s="8">
        <f t="shared" si="14"/>
        <v>17197.799999999988</v>
      </c>
    </row>
    <row r="8" spans="1:13" ht="16.5" x14ac:dyDescent="0.25">
      <c r="A8" s="6" t="s">
        <v>59</v>
      </c>
      <c r="B8" s="12" t="s">
        <v>56</v>
      </c>
      <c r="C8" s="8">
        <v>15831</v>
      </c>
      <c r="D8" s="8">
        <v>15831</v>
      </c>
      <c r="E8" s="8">
        <v>16460.599999999999</v>
      </c>
      <c r="F8" s="29">
        <f t="shared" si="10"/>
        <v>103.97700713789399</v>
      </c>
      <c r="G8" s="29">
        <f t="shared" si="11"/>
        <v>103.97700713789399</v>
      </c>
      <c r="H8" s="28"/>
      <c r="I8" s="8">
        <v>14915.2</v>
      </c>
      <c r="J8" s="8">
        <f t="shared" si="4"/>
        <v>1545.3999999999978</v>
      </c>
      <c r="K8" s="29">
        <f t="shared" si="5"/>
        <v>110.36124222269899</v>
      </c>
      <c r="L8" s="16">
        <v>18047</v>
      </c>
      <c r="M8" s="8">
        <f t="shared" si="14"/>
        <v>1586.4000000000015</v>
      </c>
    </row>
    <row r="9" spans="1:13" ht="16.5" x14ac:dyDescent="0.25">
      <c r="A9" s="6" t="s">
        <v>26</v>
      </c>
      <c r="B9" s="13" t="s">
        <v>2</v>
      </c>
      <c r="C9" s="16">
        <f>SUM(C10:C13)</f>
        <v>32066</v>
      </c>
      <c r="D9" s="16">
        <f t="shared" ref="D9:E9" si="20">SUM(D10:D13)</f>
        <v>32536.399999999998</v>
      </c>
      <c r="E9" s="16">
        <f t="shared" si="20"/>
        <v>34207.300000000003</v>
      </c>
      <c r="F9" s="17">
        <f t="shared" si="10"/>
        <v>105.13547903271414</v>
      </c>
      <c r="G9" s="17">
        <f t="shared" si="11"/>
        <v>106.67778955903451</v>
      </c>
      <c r="H9" s="28"/>
      <c r="I9" s="16">
        <f t="shared" ref="I9" si="21">SUM(I10:I13)</f>
        <v>32527.8</v>
      </c>
      <c r="J9" s="16">
        <f t="shared" si="4"/>
        <v>1679.5000000000036</v>
      </c>
      <c r="K9" s="17">
        <f t="shared" si="5"/>
        <v>105.16327572107554</v>
      </c>
      <c r="L9" s="16">
        <f>SUM(L10:L13)</f>
        <v>35666.300000000003</v>
      </c>
      <c r="M9" s="16">
        <f t="shared" si="14"/>
        <v>1459</v>
      </c>
    </row>
    <row r="10" spans="1:13" ht="16.5" x14ac:dyDescent="0.25">
      <c r="A10" s="6" t="s">
        <v>63</v>
      </c>
      <c r="B10" s="3" t="s">
        <v>64</v>
      </c>
      <c r="C10" s="8">
        <v>14459</v>
      </c>
      <c r="D10" s="8">
        <v>15825</v>
      </c>
      <c r="E10" s="8">
        <v>17495.3</v>
      </c>
      <c r="F10" s="29">
        <f t="shared" si="10"/>
        <v>110.55481832543444</v>
      </c>
      <c r="G10" s="29">
        <f t="shared" si="11"/>
        <v>120.99937755031466</v>
      </c>
      <c r="H10" s="28"/>
      <c r="I10" s="8">
        <v>14631.7</v>
      </c>
      <c r="J10" s="8">
        <f t="shared" si="4"/>
        <v>2863.5999999999985</v>
      </c>
      <c r="K10" s="29">
        <f t="shared" si="5"/>
        <v>119.57120498643354</v>
      </c>
      <c r="L10" s="8">
        <v>17806</v>
      </c>
      <c r="M10" s="8">
        <f t="shared" si="14"/>
        <v>310.70000000000073</v>
      </c>
    </row>
    <row r="11" spans="1:13" ht="27" x14ac:dyDescent="0.25">
      <c r="A11" s="6" t="s">
        <v>46</v>
      </c>
      <c r="B11" s="3" t="s">
        <v>3</v>
      </c>
      <c r="C11" s="8">
        <v>17329</v>
      </c>
      <c r="D11" s="8">
        <v>16314</v>
      </c>
      <c r="E11" s="8">
        <v>16348</v>
      </c>
      <c r="F11" s="29">
        <f t="shared" si="10"/>
        <v>100.20840995464017</v>
      </c>
      <c r="G11" s="29">
        <f t="shared" si="11"/>
        <v>94.338969357724039</v>
      </c>
      <c r="H11" s="26" t="s">
        <v>86</v>
      </c>
      <c r="I11" s="8">
        <v>17594.2</v>
      </c>
      <c r="J11" s="8">
        <f t="shared" si="4"/>
        <v>-1246.2000000000007</v>
      </c>
      <c r="K11" s="29">
        <f t="shared" si="5"/>
        <v>92.916984006092918</v>
      </c>
      <c r="L11" s="8">
        <v>17432.8</v>
      </c>
      <c r="M11" s="8">
        <f t="shared" si="14"/>
        <v>1084.7999999999993</v>
      </c>
    </row>
    <row r="12" spans="1:13" ht="22.5" x14ac:dyDescent="0.25">
      <c r="A12" s="6" t="s">
        <v>45</v>
      </c>
      <c r="B12" s="3" t="s">
        <v>14</v>
      </c>
      <c r="C12" s="8">
        <v>73</v>
      </c>
      <c r="D12" s="8">
        <v>16.100000000000001</v>
      </c>
      <c r="E12" s="8">
        <v>16.2</v>
      </c>
      <c r="F12" s="29">
        <f t="shared" si="10"/>
        <v>100.62111801242236</v>
      </c>
      <c r="G12" s="29">
        <f t="shared" si="11"/>
        <v>22.191780821917806</v>
      </c>
      <c r="H12" s="26" t="s">
        <v>87</v>
      </c>
      <c r="I12" s="8">
        <v>37.6</v>
      </c>
      <c r="J12" s="8">
        <f t="shared" si="4"/>
        <v>-21.400000000000002</v>
      </c>
      <c r="K12" s="29">
        <f t="shared" si="5"/>
        <v>43.085106382978722</v>
      </c>
      <c r="L12" s="8">
        <v>20</v>
      </c>
      <c r="M12" s="8">
        <f t="shared" si="14"/>
        <v>3.8000000000000007</v>
      </c>
    </row>
    <row r="13" spans="1:13" ht="27" x14ac:dyDescent="0.25">
      <c r="A13" s="6" t="s">
        <v>49</v>
      </c>
      <c r="B13" s="3" t="s">
        <v>41</v>
      </c>
      <c r="C13" s="8">
        <v>205</v>
      </c>
      <c r="D13" s="8">
        <v>381.3</v>
      </c>
      <c r="E13" s="8">
        <v>347.8</v>
      </c>
      <c r="F13" s="29">
        <f t="shared" si="10"/>
        <v>91.214266981379495</v>
      </c>
      <c r="G13" s="29">
        <f t="shared" si="11"/>
        <v>169.65853658536585</v>
      </c>
      <c r="H13" s="26" t="s">
        <v>90</v>
      </c>
      <c r="I13" s="8">
        <v>264.3</v>
      </c>
      <c r="J13" s="8">
        <f t="shared" si="4"/>
        <v>83.5</v>
      </c>
      <c r="K13" s="29">
        <f t="shared" si="5"/>
        <v>131.59288687097995</v>
      </c>
      <c r="L13" s="8">
        <v>407.5</v>
      </c>
      <c r="M13" s="8">
        <f t="shared" si="14"/>
        <v>59.699999999999989</v>
      </c>
    </row>
    <row r="14" spans="1:13" ht="16.5" x14ac:dyDescent="0.25">
      <c r="A14" s="6" t="s">
        <v>27</v>
      </c>
      <c r="B14" s="15" t="s">
        <v>4</v>
      </c>
      <c r="C14" s="8">
        <v>3082.1</v>
      </c>
      <c r="D14" s="8">
        <v>3341</v>
      </c>
      <c r="E14" s="8">
        <v>3753.8</v>
      </c>
      <c r="F14" s="29">
        <f t="shared" si="10"/>
        <v>112.35558216102963</v>
      </c>
      <c r="G14" s="29">
        <f t="shared" si="11"/>
        <v>121.79358229778398</v>
      </c>
      <c r="H14" s="26"/>
      <c r="I14" s="8">
        <v>3311.1</v>
      </c>
      <c r="J14" s="8">
        <f t="shared" si="4"/>
        <v>442.70000000000027</v>
      </c>
      <c r="K14" s="29">
        <f t="shared" si="5"/>
        <v>113.37017909456073</v>
      </c>
      <c r="L14" s="8">
        <v>3772</v>
      </c>
      <c r="M14" s="8">
        <f t="shared" si="14"/>
        <v>18.199999999999818</v>
      </c>
    </row>
    <row r="15" spans="1:13" ht="16.5" x14ac:dyDescent="0.25">
      <c r="A15" s="6" t="s">
        <v>28</v>
      </c>
      <c r="B15" s="15" t="s">
        <v>21</v>
      </c>
      <c r="C15" s="16"/>
      <c r="D15" s="8">
        <v>7.6</v>
      </c>
      <c r="E15" s="8">
        <v>7.6</v>
      </c>
      <c r="F15" s="29">
        <f t="shared" si="10"/>
        <v>100</v>
      </c>
      <c r="G15" s="29"/>
      <c r="H15" s="26"/>
      <c r="I15" s="8">
        <v>0.3</v>
      </c>
      <c r="J15" s="8">
        <f t="shared" si="4"/>
        <v>7.3</v>
      </c>
      <c r="K15" s="29">
        <f t="shared" si="5"/>
        <v>2533.333333333333</v>
      </c>
      <c r="L15" s="8">
        <v>0</v>
      </c>
      <c r="M15" s="8">
        <f t="shared" si="14"/>
        <v>-7.6</v>
      </c>
    </row>
    <row r="16" spans="1:13" ht="16.5" x14ac:dyDescent="0.25">
      <c r="A16" s="6"/>
      <c r="B16" s="21" t="s">
        <v>18</v>
      </c>
      <c r="C16" s="16">
        <f>C17+C25+C27+C28+C31+C32</f>
        <v>15370.8</v>
      </c>
      <c r="D16" s="16">
        <f>D17+D25+D27+D28+D31+D32</f>
        <v>18455.3</v>
      </c>
      <c r="E16" s="16">
        <f>E17+E25+E27+E28+E31+E32</f>
        <v>22429.800000000003</v>
      </c>
      <c r="F16" s="17">
        <f t="shared" si="10"/>
        <v>121.53581897882995</v>
      </c>
      <c r="G16" s="17">
        <f t="shared" si="11"/>
        <v>145.92474041689439</v>
      </c>
      <c r="H16" s="26"/>
      <c r="I16" s="16">
        <f>I17+I25+I27+I28+I31+I32</f>
        <v>17387.2</v>
      </c>
      <c r="J16" s="16">
        <f t="shared" si="4"/>
        <v>5042.6000000000022</v>
      </c>
      <c r="K16" s="17">
        <f t="shared" si="5"/>
        <v>129.00179442348397</v>
      </c>
      <c r="L16" s="16">
        <f>L17+L25+L27+L28+L31+L32</f>
        <v>16875.3</v>
      </c>
      <c r="M16" s="16">
        <f t="shared" si="14"/>
        <v>-5554.5000000000036</v>
      </c>
    </row>
    <row r="17" spans="1:13" ht="40.5" x14ac:dyDescent="0.25">
      <c r="A17" s="6" t="s">
        <v>29</v>
      </c>
      <c r="B17" s="12" t="s">
        <v>5</v>
      </c>
      <c r="C17" s="16">
        <f>SUM(C19:C24)</f>
        <v>7212.1</v>
      </c>
      <c r="D17" s="16">
        <f>SUM(D18:D24)</f>
        <v>7376.2000000000007</v>
      </c>
      <c r="E17" s="16">
        <f>SUM(E18:E24)</f>
        <v>8607.9000000000015</v>
      </c>
      <c r="F17" s="17">
        <f t="shared" si="10"/>
        <v>116.69829993763727</v>
      </c>
      <c r="G17" s="17">
        <f t="shared" si="11"/>
        <v>119.35358633407746</v>
      </c>
      <c r="H17" s="26"/>
      <c r="I17" s="16">
        <f>SUM(I18:I24)</f>
        <v>7358.9000000000005</v>
      </c>
      <c r="J17" s="16">
        <f t="shared" si="4"/>
        <v>1249.0000000000009</v>
      </c>
      <c r="K17" s="17">
        <f t="shared" si="5"/>
        <v>116.97264536819362</v>
      </c>
      <c r="L17" s="16">
        <f>SUM(L18:L24)</f>
        <v>7698</v>
      </c>
      <c r="M17" s="16">
        <f t="shared" si="14"/>
        <v>-909.90000000000146</v>
      </c>
    </row>
    <row r="18" spans="1:13" ht="27" x14ac:dyDescent="0.25">
      <c r="A18" s="6" t="s">
        <v>70</v>
      </c>
      <c r="B18" s="3" t="s">
        <v>71</v>
      </c>
      <c r="C18" s="8">
        <v>0</v>
      </c>
      <c r="D18" s="8">
        <v>12.1</v>
      </c>
      <c r="E18" s="8">
        <v>12.1</v>
      </c>
      <c r="F18" s="29">
        <f t="shared" si="10"/>
        <v>100</v>
      </c>
      <c r="G18" s="29"/>
      <c r="H18" s="26"/>
      <c r="I18" s="8">
        <v>8.3000000000000007</v>
      </c>
      <c r="J18" s="8"/>
      <c r="K18" s="29"/>
      <c r="L18" s="8">
        <v>10.199999999999999</v>
      </c>
      <c r="M18" s="8"/>
    </row>
    <row r="19" spans="1:13" ht="40.5" customHeight="1" x14ac:dyDescent="0.25">
      <c r="A19" s="6" t="s">
        <v>60</v>
      </c>
      <c r="B19" s="3" t="s">
        <v>19</v>
      </c>
      <c r="C19" s="8">
        <v>3680</v>
      </c>
      <c r="D19" s="8">
        <v>3422.8</v>
      </c>
      <c r="E19" s="8">
        <v>4533.6000000000004</v>
      </c>
      <c r="F19" s="29">
        <f t="shared" si="10"/>
        <v>132.45296248685287</v>
      </c>
      <c r="G19" s="29">
        <f t="shared" si="11"/>
        <v>123.19565217391306</v>
      </c>
      <c r="H19" s="28"/>
      <c r="I19" s="8">
        <v>3487.8</v>
      </c>
      <c r="J19" s="8">
        <f t="shared" si="4"/>
        <v>1045.8000000000002</v>
      </c>
      <c r="K19" s="29">
        <f t="shared" si="5"/>
        <v>129.9845174608636</v>
      </c>
      <c r="L19" s="8">
        <v>3687</v>
      </c>
      <c r="M19" s="8">
        <f t="shared" si="14"/>
        <v>-846.60000000000036</v>
      </c>
    </row>
    <row r="20" spans="1:13" ht="54" x14ac:dyDescent="0.25">
      <c r="A20" s="6" t="s">
        <v>30</v>
      </c>
      <c r="B20" s="3" t="s">
        <v>22</v>
      </c>
      <c r="C20" s="8">
        <v>356</v>
      </c>
      <c r="D20" s="8">
        <v>487.2</v>
      </c>
      <c r="E20" s="8">
        <v>487.5</v>
      </c>
      <c r="F20" s="29">
        <f t="shared" si="10"/>
        <v>100.0615763546798</v>
      </c>
      <c r="G20" s="29">
        <f t="shared" si="11"/>
        <v>136.93820224719101</v>
      </c>
      <c r="H20" s="26"/>
      <c r="I20" s="8">
        <v>342.7</v>
      </c>
      <c r="J20" s="8">
        <f t="shared" si="4"/>
        <v>144.80000000000001</v>
      </c>
      <c r="K20" s="29">
        <f t="shared" si="5"/>
        <v>142.25269915377882</v>
      </c>
      <c r="L20" s="8">
        <v>485</v>
      </c>
      <c r="M20" s="8">
        <f t="shared" si="14"/>
        <v>-2.5</v>
      </c>
    </row>
    <row r="21" spans="1:13" ht="108" x14ac:dyDescent="0.25">
      <c r="A21" s="6" t="s">
        <v>85</v>
      </c>
      <c r="B21" s="3" t="s">
        <v>84</v>
      </c>
      <c r="C21" s="8">
        <v>0</v>
      </c>
      <c r="D21" s="8">
        <v>0</v>
      </c>
      <c r="E21" s="8">
        <v>0.1</v>
      </c>
      <c r="F21" s="29"/>
      <c r="G21" s="29"/>
      <c r="H21" s="26"/>
      <c r="I21" s="8">
        <v>0</v>
      </c>
      <c r="J21" s="8">
        <f t="shared" ref="J21" si="22">E21-I21</f>
        <v>0.1</v>
      </c>
      <c r="K21" s="29"/>
      <c r="L21" s="8">
        <v>0</v>
      </c>
      <c r="M21" s="8">
        <f t="shared" ref="M21" si="23">L21-E21</f>
        <v>-0.1</v>
      </c>
    </row>
    <row r="22" spans="1:13" ht="40.5" x14ac:dyDescent="0.25">
      <c r="A22" s="6" t="s">
        <v>57</v>
      </c>
      <c r="B22" s="3" t="s">
        <v>58</v>
      </c>
      <c r="C22" s="8">
        <v>1376</v>
      </c>
      <c r="D22" s="8">
        <v>1276</v>
      </c>
      <c r="E22" s="8">
        <v>1257.0999999999999</v>
      </c>
      <c r="F22" s="29">
        <f t="shared" si="10"/>
        <v>98.518808777429456</v>
      </c>
      <c r="G22" s="29">
        <f t="shared" si="11"/>
        <v>91.359011627906966</v>
      </c>
      <c r="H22" s="26"/>
      <c r="I22" s="8">
        <v>1455.2</v>
      </c>
      <c r="J22" s="8">
        <f t="shared" si="4"/>
        <v>-198.10000000000014</v>
      </c>
      <c r="K22" s="29">
        <f t="shared" si="5"/>
        <v>86.386750962067055</v>
      </c>
      <c r="L22" s="8">
        <v>1369</v>
      </c>
      <c r="M22" s="8">
        <f t="shared" si="14"/>
        <v>111.90000000000009</v>
      </c>
    </row>
    <row r="23" spans="1:13" ht="16.5" x14ac:dyDescent="0.25">
      <c r="A23" s="6" t="s">
        <v>72</v>
      </c>
      <c r="B23" s="3" t="s">
        <v>73</v>
      </c>
      <c r="C23" s="8">
        <v>0</v>
      </c>
      <c r="D23" s="8">
        <v>133.1</v>
      </c>
      <c r="E23" s="8">
        <v>133.1</v>
      </c>
      <c r="F23" s="29">
        <f t="shared" si="10"/>
        <v>100</v>
      </c>
      <c r="G23" s="29"/>
      <c r="H23" s="26"/>
      <c r="I23" s="8">
        <v>242.1</v>
      </c>
      <c r="J23" s="8"/>
      <c r="K23" s="29"/>
      <c r="L23" s="8">
        <v>20</v>
      </c>
      <c r="M23" s="8">
        <f t="shared" si="14"/>
        <v>-113.1</v>
      </c>
    </row>
    <row r="24" spans="1:13" ht="27" x14ac:dyDescent="0.25">
      <c r="A24" s="6" t="s">
        <v>31</v>
      </c>
      <c r="B24" s="3" t="s">
        <v>20</v>
      </c>
      <c r="C24" s="8">
        <v>1800.1</v>
      </c>
      <c r="D24" s="8">
        <v>2045</v>
      </c>
      <c r="E24" s="8">
        <v>2184.4</v>
      </c>
      <c r="F24" s="29">
        <f t="shared" si="10"/>
        <v>106.81662591687042</v>
      </c>
      <c r="G24" s="29">
        <f t="shared" si="11"/>
        <v>121.3488139547803</v>
      </c>
      <c r="H24" s="26"/>
      <c r="I24" s="8">
        <v>1822.8</v>
      </c>
      <c r="J24" s="8">
        <f t="shared" si="4"/>
        <v>361.60000000000014</v>
      </c>
      <c r="K24" s="29">
        <f t="shared" si="5"/>
        <v>119.83761246434059</v>
      </c>
      <c r="L24" s="8">
        <v>2126.8000000000002</v>
      </c>
      <c r="M24" s="8">
        <f t="shared" si="14"/>
        <v>-57.599999999999909</v>
      </c>
    </row>
    <row r="25" spans="1:13" ht="27" x14ac:dyDescent="0.25">
      <c r="A25" s="6" t="s">
        <v>32</v>
      </c>
      <c r="B25" s="13" t="s">
        <v>6</v>
      </c>
      <c r="C25" s="16">
        <f>C26</f>
        <v>1623</v>
      </c>
      <c r="D25" s="16">
        <f t="shared" ref="D25:E25" si="24">D26</f>
        <v>1623</v>
      </c>
      <c r="E25" s="16">
        <f t="shared" si="24"/>
        <v>2185.9</v>
      </c>
      <c r="F25" s="17">
        <f t="shared" si="10"/>
        <v>134.68268638324093</v>
      </c>
      <c r="G25" s="17">
        <f t="shared" si="11"/>
        <v>134.68268638324093</v>
      </c>
      <c r="H25" s="26"/>
      <c r="I25" s="16">
        <f t="shared" ref="I25" si="25">I26</f>
        <v>1284.3</v>
      </c>
      <c r="J25" s="8">
        <f t="shared" si="4"/>
        <v>901.60000000000014</v>
      </c>
      <c r="K25" s="29">
        <f t="shared" si="5"/>
        <v>170.20166627734955</v>
      </c>
      <c r="L25" s="16">
        <f>L26</f>
        <v>2244</v>
      </c>
      <c r="M25" s="8">
        <f t="shared" si="14"/>
        <v>58.099999999999909</v>
      </c>
    </row>
    <row r="26" spans="1:13" ht="16.5" x14ac:dyDescent="0.25">
      <c r="A26" s="6" t="s">
        <v>33</v>
      </c>
      <c r="B26" s="15" t="s">
        <v>7</v>
      </c>
      <c r="C26" s="8">
        <v>1623</v>
      </c>
      <c r="D26" s="8">
        <v>1623</v>
      </c>
      <c r="E26" s="8">
        <v>2185.9</v>
      </c>
      <c r="F26" s="29">
        <f t="shared" si="10"/>
        <v>134.68268638324093</v>
      </c>
      <c r="G26" s="29">
        <f t="shared" si="11"/>
        <v>134.68268638324093</v>
      </c>
      <c r="H26" s="28"/>
      <c r="I26" s="8">
        <v>1284.3</v>
      </c>
      <c r="J26" s="8">
        <f t="shared" si="4"/>
        <v>901.60000000000014</v>
      </c>
      <c r="K26" s="29">
        <f t="shared" si="5"/>
        <v>170.20166627734955</v>
      </c>
      <c r="L26" s="8">
        <v>2244</v>
      </c>
      <c r="M26" s="8">
        <f t="shared" si="14"/>
        <v>58.099999999999909</v>
      </c>
    </row>
    <row r="27" spans="1:13" ht="16.5" x14ac:dyDescent="0.25">
      <c r="A27" s="6" t="s">
        <v>42</v>
      </c>
      <c r="B27" s="15" t="s">
        <v>67</v>
      </c>
      <c r="C27" s="8">
        <v>0</v>
      </c>
      <c r="D27" s="8">
        <v>1620.8</v>
      </c>
      <c r="E27" s="8">
        <v>1869.7</v>
      </c>
      <c r="F27" s="29">
        <f t="shared" si="10"/>
        <v>115.356614017769</v>
      </c>
      <c r="G27" s="29"/>
      <c r="H27" s="28"/>
      <c r="I27" s="8">
        <v>186.9</v>
      </c>
      <c r="J27" s="8">
        <f t="shared" si="4"/>
        <v>1682.8</v>
      </c>
      <c r="K27" s="29">
        <f t="shared" si="5"/>
        <v>1000.374531835206</v>
      </c>
      <c r="L27" s="8">
        <v>0</v>
      </c>
      <c r="M27" s="8">
        <f t="shared" si="14"/>
        <v>-1869.7</v>
      </c>
    </row>
    <row r="28" spans="1:13" ht="27" x14ac:dyDescent="0.25">
      <c r="A28" s="6" t="s">
        <v>34</v>
      </c>
      <c r="B28" s="12" t="s">
        <v>8</v>
      </c>
      <c r="C28" s="16">
        <f>SUM(C29:C30)</f>
        <v>3882</v>
      </c>
      <c r="D28" s="16">
        <f t="shared" ref="D28:E28" si="26">SUM(D29:D30)</f>
        <v>3716.5</v>
      </c>
      <c r="E28" s="16">
        <f t="shared" si="26"/>
        <v>4728.6000000000004</v>
      </c>
      <c r="F28" s="17">
        <f t="shared" si="10"/>
        <v>127.23261132786226</v>
      </c>
      <c r="G28" s="17">
        <f t="shared" si="11"/>
        <v>121.80834621329213</v>
      </c>
      <c r="H28" s="28"/>
      <c r="I28" s="16">
        <f t="shared" ref="I28" si="27">SUM(I29:I30)</f>
        <v>4328.8</v>
      </c>
      <c r="J28" s="8">
        <f t="shared" si="4"/>
        <v>399.80000000000018</v>
      </c>
      <c r="K28" s="29">
        <f t="shared" si="5"/>
        <v>109.23581593051193</v>
      </c>
      <c r="L28" s="16">
        <f>SUM(L29:L30)</f>
        <v>2859.3</v>
      </c>
      <c r="M28" s="8">
        <f t="shared" si="14"/>
        <v>-1869.3000000000002</v>
      </c>
    </row>
    <row r="29" spans="1:13" ht="40.5" x14ac:dyDescent="0.25">
      <c r="A29" s="6" t="s">
        <v>48</v>
      </c>
      <c r="B29" s="3" t="s">
        <v>12</v>
      </c>
      <c r="C29" s="8">
        <v>1577</v>
      </c>
      <c r="D29" s="8">
        <v>2345</v>
      </c>
      <c r="E29" s="8">
        <v>2818</v>
      </c>
      <c r="F29" s="17">
        <f t="shared" si="10"/>
        <v>120.17057569296374</v>
      </c>
      <c r="G29" s="17">
        <f t="shared" si="11"/>
        <v>178.69372225745087</v>
      </c>
      <c r="H29" s="28"/>
      <c r="I29" s="8">
        <v>3148.8</v>
      </c>
      <c r="J29" s="8">
        <f t="shared" si="4"/>
        <v>-330.80000000000018</v>
      </c>
      <c r="K29" s="29">
        <f t="shared" si="5"/>
        <v>89.494410569105682</v>
      </c>
      <c r="L29" s="8">
        <v>1859.3</v>
      </c>
      <c r="M29" s="8">
        <f t="shared" si="14"/>
        <v>-958.7</v>
      </c>
    </row>
    <row r="30" spans="1:13" ht="42.75" customHeight="1" x14ac:dyDescent="0.25">
      <c r="A30" s="6" t="s">
        <v>61</v>
      </c>
      <c r="B30" s="3" t="s">
        <v>16</v>
      </c>
      <c r="C30" s="8">
        <v>2305</v>
      </c>
      <c r="D30" s="8">
        <v>1371.5</v>
      </c>
      <c r="E30" s="8">
        <v>1910.6</v>
      </c>
      <c r="F30" s="29">
        <f t="shared" si="10"/>
        <v>139.30732774334669</v>
      </c>
      <c r="G30" s="29">
        <f t="shared" si="11"/>
        <v>82.889370932754886</v>
      </c>
      <c r="H30" s="26"/>
      <c r="I30" s="8">
        <v>1180</v>
      </c>
      <c r="J30" s="8">
        <f t="shared" si="4"/>
        <v>730.59999999999991</v>
      </c>
      <c r="K30" s="29">
        <f t="shared" si="5"/>
        <v>161.91525423728811</v>
      </c>
      <c r="L30" s="8">
        <v>1000</v>
      </c>
      <c r="M30" s="8">
        <f t="shared" si="14"/>
        <v>-910.59999999999991</v>
      </c>
    </row>
    <row r="31" spans="1:13" ht="16.5" x14ac:dyDescent="0.25">
      <c r="A31" s="6" t="s">
        <v>35</v>
      </c>
      <c r="B31" s="13" t="s">
        <v>9</v>
      </c>
      <c r="C31" s="8">
        <v>2653.7</v>
      </c>
      <c r="D31" s="8">
        <v>4118.8</v>
      </c>
      <c r="E31" s="8">
        <v>5037.6000000000004</v>
      </c>
      <c r="F31" s="29">
        <f t="shared" si="10"/>
        <v>122.3074681946198</v>
      </c>
      <c r="G31" s="29">
        <f t="shared" si="11"/>
        <v>189.83306327015111</v>
      </c>
      <c r="H31" s="26"/>
      <c r="I31" s="8">
        <v>4228.3</v>
      </c>
      <c r="J31" s="8">
        <f t="shared" si="4"/>
        <v>809.30000000000018</v>
      </c>
      <c r="K31" s="29">
        <f t="shared" si="5"/>
        <v>119.14007993756357</v>
      </c>
      <c r="L31" s="8">
        <v>4074</v>
      </c>
      <c r="M31" s="8">
        <f t="shared" si="14"/>
        <v>-963.60000000000036</v>
      </c>
    </row>
    <row r="32" spans="1:13" ht="16.5" x14ac:dyDescent="0.25">
      <c r="A32" s="6" t="s">
        <v>36</v>
      </c>
      <c r="B32" s="13" t="s">
        <v>10</v>
      </c>
      <c r="C32" s="8">
        <v>0</v>
      </c>
      <c r="D32" s="8">
        <v>0</v>
      </c>
      <c r="E32" s="8">
        <v>0.1</v>
      </c>
      <c r="F32" s="29"/>
      <c r="G32" s="29"/>
      <c r="H32" s="26"/>
      <c r="I32" s="8">
        <v>0</v>
      </c>
      <c r="J32" s="8">
        <f t="shared" si="4"/>
        <v>0.1</v>
      </c>
      <c r="K32" s="29"/>
      <c r="L32" s="8">
        <v>0</v>
      </c>
      <c r="M32" s="8">
        <f t="shared" si="14"/>
        <v>-0.1</v>
      </c>
    </row>
    <row r="33" spans="1:13" ht="16.5" x14ac:dyDescent="0.25">
      <c r="A33" s="5" t="s">
        <v>37</v>
      </c>
      <c r="B33" s="13" t="s">
        <v>11</v>
      </c>
      <c r="C33" s="31">
        <f>SUM(C34:C40)</f>
        <v>352954.80000000005</v>
      </c>
      <c r="D33" s="31">
        <f t="shared" ref="D33:E33" si="28">SUM(D34:D40)</f>
        <v>416228.9</v>
      </c>
      <c r="E33" s="31">
        <f t="shared" si="28"/>
        <v>409081.7</v>
      </c>
      <c r="F33" s="17">
        <f t="shared" si="10"/>
        <v>98.28286791234342</v>
      </c>
      <c r="G33" s="17">
        <f t="shared" si="11"/>
        <v>115.90200784916367</v>
      </c>
      <c r="H33" s="26"/>
      <c r="I33" s="31">
        <f t="shared" ref="I33" si="29">SUM(I34:I40)</f>
        <v>411982.9</v>
      </c>
      <c r="J33" s="16">
        <f t="shared" si="4"/>
        <v>-2901.2000000000116</v>
      </c>
      <c r="K33" s="17">
        <f t="shared" si="5"/>
        <v>99.295796014834593</v>
      </c>
      <c r="L33" s="16">
        <f>SUM(L34:L40)</f>
        <v>469119.4</v>
      </c>
      <c r="M33" s="16">
        <f t="shared" si="14"/>
        <v>60037.700000000012</v>
      </c>
    </row>
    <row r="34" spans="1:13" ht="16.5" x14ac:dyDescent="0.25">
      <c r="A34" s="6" t="s">
        <v>53</v>
      </c>
      <c r="B34" s="11" t="s">
        <v>54</v>
      </c>
      <c r="C34" s="32">
        <v>76542.100000000006</v>
      </c>
      <c r="D34" s="32">
        <v>88482.4</v>
      </c>
      <c r="E34" s="32">
        <v>88482.4</v>
      </c>
      <c r="F34" s="29">
        <f t="shared" si="10"/>
        <v>100</v>
      </c>
      <c r="G34" s="29">
        <f t="shared" si="11"/>
        <v>115.59965038847902</v>
      </c>
      <c r="H34" s="26"/>
      <c r="I34" s="32">
        <v>56887.9</v>
      </c>
      <c r="J34" s="8">
        <f t="shared" si="4"/>
        <v>31594.499999999993</v>
      </c>
      <c r="K34" s="29">
        <f t="shared" si="5"/>
        <v>155.53817244088813</v>
      </c>
      <c r="L34" s="8">
        <v>38964.400000000001</v>
      </c>
      <c r="M34" s="8">
        <f t="shared" si="14"/>
        <v>-49517.999999999993</v>
      </c>
    </row>
    <row r="35" spans="1:13" ht="33.75" x14ac:dyDescent="0.25">
      <c r="A35" s="6" t="s">
        <v>38</v>
      </c>
      <c r="B35" s="3" t="s">
        <v>47</v>
      </c>
      <c r="C35" s="32">
        <v>4311.3</v>
      </c>
      <c r="D35" s="32">
        <v>23045.599999999999</v>
      </c>
      <c r="E35" s="8">
        <v>21115.599999999999</v>
      </c>
      <c r="F35" s="29">
        <f t="shared" si="10"/>
        <v>91.625299406394277</v>
      </c>
      <c r="G35" s="29">
        <f t="shared" si="11"/>
        <v>489.77338621761407</v>
      </c>
      <c r="H35" s="26" t="s">
        <v>91</v>
      </c>
      <c r="I35" s="8">
        <v>87828.3</v>
      </c>
      <c r="J35" s="8">
        <f t="shared" si="4"/>
        <v>-66712.700000000012</v>
      </c>
      <c r="K35" s="29">
        <f t="shared" si="5"/>
        <v>24.041909042985004</v>
      </c>
      <c r="L35" s="8">
        <v>107422.2</v>
      </c>
      <c r="M35" s="8">
        <f t="shared" si="14"/>
        <v>86306.6</v>
      </c>
    </row>
    <row r="36" spans="1:13" ht="16.5" x14ac:dyDescent="0.25">
      <c r="A36" s="6" t="s">
        <v>39</v>
      </c>
      <c r="B36" s="4" t="s">
        <v>15</v>
      </c>
      <c r="C36" s="32">
        <v>272101.40000000002</v>
      </c>
      <c r="D36" s="32">
        <v>288030.2</v>
      </c>
      <c r="E36" s="8">
        <v>288028.3</v>
      </c>
      <c r="F36" s="29">
        <f t="shared" si="10"/>
        <v>99.999340346949722</v>
      </c>
      <c r="G36" s="29">
        <f t="shared" si="11"/>
        <v>105.85329586690844</v>
      </c>
      <c r="H36" s="26"/>
      <c r="I36" s="8">
        <v>255409.8</v>
      </c>
      <c r="J36" s="8">
        <f t="shared" si="4"/>
        <v>32618.5</v>
      </c>
      <c r="K36" s="29">
        <f t="shared" si="5"/>
        <v>112.77104480720787</v>
      </c>
      <c r="L36" s="8">
        <v>312364.40000000002</v>
      </c>
      <c r="M36" s="8">
        <f t="shared" si="14"/>
        <v>24336.100000000035</v>
      </c>
    </row>
    <row r="37" spans="1:13" ht="27" x14ac:dyDescent="0.25">
      <c r="A37" s="6" t="s">
        <v>50</v>
      </c>
      <c r="B37" s="4" t="s">
        <v>62</v>
      </c>
      <c r="C37" s="32">
        <v>0</v>
      </c>
      <c r="D37" s="32">
        <v>15670.9</v>
      </c>
      <c r="E37" s="8">
        <v>15670.9</v>
      </c>
      <c r="F37" s="29">
        <f t="shared" si="10"/>
        <v>100</v>
      </c>
      <c r="G37" s="29"/>
      <c r="H37" s="26"/>
      <c r="I37" s="8">
        <v>11824.7</v>
      </c>
      <c r="J37" s="8">
        <f t="shared" si="4"/>
        <v>3846.1999999999989</v>
      </c>
      <c r="K37" s="29">
        <f t="shared" si="5"/>
        <v>132.52682943330484</v>
      </c>
      <c r="L37" s="8">
        <v>10368.4</v>
      </c>
      <c r="M37" s="8">
        <f t="shared" si="14"/>
        <v>-5302.5</v>
      </c>
    </row>
    <row r="38" spans="1:13" ht="16.5" x14ac:dyDescent="0.25">
      <c r="A38" s="6" t="s">
        <v>82</v>
      </c>
      <c r="B38" s="4" t="s">
        <v>83</v>
      </c>
      <c r="C38" s="32">
        <v>0</v>
      </c>
      <c r="D38" s="32">
        <v>999.8</v>
      </c>
      <c r="E38" s="8">
        <v>999.8</v>
      </c>
      <c r="F38" s="29">
        <f t="shared" ref="F38" si="30">E38/D38*100</f>
        <v>100</v>
      </c>
      <c r="G38" s="29"/>
      <c r="H38" s="26"/>
      <c r="I38" s="8">
        <v>0</v>
      </c>
      <c r="J38" s="8">
        <f t="shared" ref="J38" si="31">E38-I38</f>
        <v>999.8</v>
      </c>
      <c r="K38" s="29"/>
      <c r="L38" s="8">
        <v>0</v>
      </c>
      <c r="M38" s="8">
        <f t="shared" ref="M38" si="32">L38-E38</f>
        <v>-999.8</v>
      </c>
    </row>
    <row r="39" spans="1:13" ht="16.5" x14ac:dyDescent="0.25">
      <c r="A39" s="6" t="s">
        <v>51</v>
      </c>
      <c r="B39" s="3" t="s">
        <v>52</v>
      </c>
      <c r="C39" s="32">
        <v>0</v>
      </c>
      <c r="D39" s="32">
        <v>0</v>
      </c>
      <c r="E39" s="8">
        <v>-5200</v>
      </c>
      <c r="F39" s="29"/>
      <c r="G39" s="29"/>
      <c r="H39" s="26"/>
      <c r="I39" s="8">
        <v>82.2</v>
      </c>
      <c r="J39" s="8">
        <f t="shared" si="4"/>
        <v>-5282.2</v>
      </c>
      <c r="K39" s="29">
        <f t="shared" si="5"/>
        <v>-6326.0340632603402</v>
      </c>
      <c r="L39" s="8">
        <v>0</v>
      </c>
      <c r="M39" s="8">
        <f t="shared" si="14"/>
        <v>5200</v>
      </c>
    </row>
    <row r="40" spans="1:13" ht="45.75" customHeight="1" x14ac:dyDescent="0.25">
      <c r="A40" s="7" t="s">
        <v>43</v>
      </c>
      <c r="B40" s="3" t="s">
        <v>44</v>
      </c>
      <c r="C40" s="32"/>
      <c r="D40" s="32"/>
      <c r="E40" s="8">
        <v>-15.3</v>
      </c>
      <c r="F40" s="29"/>
      <c r="G40" s="29"/>
      <c r="H40" s="26"/>
      <c r="I40" s="8">
        <v>-50</v>
      </c>
      <c r="J40" s="8">
        <f t="shared" si="4"/>
        <v>34.700000000000003</v>
      </c>
      <c r="K40" s="29">
        <f t="shared" si="5"/>
        <v>30.599999999999998</v>
      </c>
      <c r="L40" s="8">
        <v>0</v>
      </c>
      <c r="M40" s="8">
        <f t="shared" si="14"/>
        <v>15.3</v>
      </c>
    </row>
    <row r="41" spans="1:13" ht="16.5" x14ac:dyDescent="0.25">
      <c r="A41" s="2"/>
      <c r="B41" s="14" t="s">
        <v>55</v>
      </c>
      <c r="C41" s="31">
        <f>SUM(C4,C33)</f>
        <v>636620.60000000009</v>
      </c>
      <c r="D41" s="31">
        <f>SUM(D4,D33)</f>
        <v>710568.3</v>
      </c>
      <c r="E41" s="31">
        <f>SUM(E4,E33)</f>
        <v>737439.5</v>
      </c>
      <c r="F41" s="17">
        <f t="shared" si="10"/>
        <v>103.78164913914678</v>
      </c>
      <c r="G41" s="17">
        <f t="shared" si="11"/>
        <v>115.83657519093788</v>
      </c>
      <c r="H41" s="26" t="s">
        <v>88</v>
      </c>
      <c r="I41" s="31">
        <f>SUM(I4,I33)</f>
        <v>703711.9</v>
      </c>
      <c r="J41" s="16">
        <f t="shared" si="4"/>
        <v>33727.599999999977</v>
      </c>
      <c r="K41" s="17">
        <f t="shared" si="5"/>
        <v>104.79281365001785</v>
      </c>
      <c r="L41" s="16">
        <f>SUM(L4,L33)</f>
        <v>812176.5</v>
      </c>
      <c r="M41" s="16">
        <f t="shared" si="14"/>
        <v>74737</v>
      </c>
    </row>
  </sheetData>
  <mergeCells count="1">
    <mergeCell ref="A1:M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2018 год</vt:lpstr>
      <vt:lpstr>'за 2018 год'!бЮДЖЕТ_2005_НОВ</vt:lpstr>
      <vt:lpstr>'за 2018 год'!бЮДЖЕТ_2005_НОВ.КЛ.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Попова Лариса Валентиновна</cp:lastModifiedBy>
  <cp:lastPrinted>2017-04-21T14:26:46Z</cp:lastPrinted>
  <dcterms:created xsi:type="dcterms:W3CDTF">2004-12-09T07:13:42Z</dcterms:created>
  <dcterms:modified xsi:type="dcterms:W3CDTF">2019-04-02T06:20:13Z</dcterms:modified>
</cp:coreProperties>
</file>