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7770" activeTab="0"/>
  </bookViews>
  <sheets>
    <sheet name="Лист1" sheetId="1" r:id="rId1"/>
  </sheets>
  <definedNames>
    <definedName name="бЮДЖЕТ_2005_НОВ.КЛ." localSheetId="0">'Лист1'!$D$1:$D$47</definedName>
    <definedName name="_xlnm.Print_Titles" localSheetId="0">'Лист1'!$2:$3</definedName>
    <definedName name="_xlnm.Print_Area" localSheetId="0">'Лист1'!$A$1:$S$48</definedName>
  </definedNames>
  <calcPr fullCalcOnLoad="1"/>
</workbook>
</file>

<file path=xl/sharedStrings.xml><?xml version="1.0" encoding="utf-8"?>
<sst xmlns="http://schemas.openxmlformats.org/spreadsheetml/2006/main" count="175" uniqueCount="110">
  <si>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</si>
  <si>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</si>
  <si>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</si>
  <si>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</si>
  <si>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</si>
  <si>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</si>
  <si>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</si>
  <si>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</si>
  <si>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</si>
  <si>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</si>
  <si>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</si>
  <si>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</si>
  <si>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</si>
  <si>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</si>
  <si>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</si>
  <si>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НАЛОГИ НА ИМУЩЕСТВО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</si>
  <si>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</si>
  <si>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</si>
  <si>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</si>
  <si>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</si>
  <si>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</si>
  <si>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</si>
  <si>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  от  сдачи  в аренду имущества, находящегося в оперативном управлении  органов управления муниципальных районов  и  созданных  ими учреждений и в хозяйственном ведении муниципальных унитарных предприятий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</si>
  <si>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</si>
  <si>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</si>
  <si>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</si>
  <si>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</si>
  <si>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1 00 00000 00</t>
  </si>
  <si>
    <t>0000</t>
  </si>
  <si>
    <t>000</t>
  </si>
  <si>
    <t>1 01 00000 00</t>
  </si>
  <si>
    <t>110</t>
  </si>
  <si>
    <t>1 01 02000 01</t>
  </si>
  <si>
    <t>1 05 00000 00</t>
  </si>
  <si>
    <t>1 08 00000 00</t>
  </si>
  <si>
    <t>1 09 00000 00</t>
  </si>
  <si>
    <t>1 11 00000 00</t>
  </si>
  <si>
    <t>120</t>
  </si>
  <si>
    <t>1 11 05025 05</t>
  </si>
  <si>
    <t>1 11 05035 05</t>
  </si>
  <si>
    <t>1 11 07015 05</t>
  </si>
  <si>
    <t>1 11 09045 05</t>
  </si>
  <si>
    <t>1 12 00000 00</t>
  </si>
  <si>
    <t>1 12 01000 01</t>
  </si>
  <si>
    <t>1 14 00000 00</t>
  </si>
  <si>
    <t>420</t>
  </si>
  <si>
    <t>1 16 00000 00</t>
  </si>
  <si>
    <t>1 17 00000 00</t>
  </si>
  <si>
    <t>1 18 00000 00</t>
  </si>
  <si>
    <t>1 19 00000 00</t>
  </si>
  <si>
    <t>2 00 00000 00</t>
  </si>
  <si>
    <t>151</t>
  </si>
  <si>
    <t>2 02 02000 00</t>
  </si>
  <si>
    <t>2 02 03000 00</t>
  </si>
  <si>
    <t>КБК</t>
  </si>
  <si>
    <t>1 06 00000 00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</si>
  <si>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</si>
  <si>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</si>
  <si>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</si>
  <si>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1 05 01010 01</t>
  </si>
  <si>
    <t>1 05 01020 01</t>
  </si>
  <si>
    <t>1 05 01050 01</t>
  </si>
  <si>
    <t>Налог ,взимаемый с налогоплательщиков, выбравших в качестве объекта налогообложения доходы</t>
  </si>
  <si>
    <t>Налог ,взимаемый с налогоплательщиков, выбравших в качестве объекта налогообложения доходы, уменьшенные на величину расходов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</si>
  <si>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</si>
  <si>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</si>
  <si>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имушество организаций</t>
  </si>
  <si>
    <t>1 05 03000 01</t>
  </si>
  <si>
    <t>1 05 02000 02</t>
  </si>
  <si>
    <t>1 06 02010 02</t>
  </si>
  <si>
    <t>Субсидии  из регионального фонда софинансирования социальных расходов</t>
  </si>
  <si>
    <t>Минимальный налог</t>
  </si>
  <si>
    <t>1 11 05013 10</t>
  </si>
  <si>
    <t>1 14 06013 10</t>
  </si>
  <si>
    <t>1 14 02053 05</t>
  </si>
  <si>
    <t>105  04020 02</t>
  </si>
  <si>
    <t>2 02 04000 05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</si>
  <si>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</si>
  <si>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</si>
  <si>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</si>
  <si>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</si>
  <si>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</si>
  <si>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</si>
  <si>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Исполнено за 2013 год</t>
  </si>
  <si>
    <t>Утвержден-й бюджет 2014 год</t>
  </si>
  <si>
    <t>1 03 02200 01</t>
  </si>
  <si>
    <t>АКЦИЗЫ НА НЕФТЕПРОДУКТЫ</t>
  </si>
  <si>
    <t xml:space="preserve">НАЛОГОВЫЕ И НЕНАЛОГОВЫЕ ДОХОДЫ </t>
  </si>
  <si>
    <t>Исполн. на 01.07.2014</t>
  </si>
  <si>
    <t>Прогноз на июль 2014</t>
  </si>
  <si>
    <t>% выполн. плана июля</t>
  </si>
  <si>
    <t xml:space="preserve">% вып.к        утв. б-ту 2014 </t>
  </si>
  <si>
    <t>Отклонение      до плана</t>
  </si>
  <si>
    <t>Исполнено за 31 дней июля</t>
  </si>
  <si>
    <t>Прогноз на декабрь 2014</t>
  </si>
  <si>
    <t>% выполн. плана декабря</t>
  </si>
  <si>
    <t>Прочие безвозмездные трансферты, передаваемые бюджетам муниципальных районов от бюджетов субъектов</t>
  </si>
  <si>
    <t>2 02 09000 05</t>
  </si>
  <si>
    <t>отклон. плана декабря</t>
  </si>
  <si>
    <t>Исполн. на 01.12.2014</t>
  </si>
  <si>
    <t>1 11 01050 05</t>
  </si>
  <si>
    <t>Доходы в виде прибыли,приходящейся на доли в уставных (складочных) капиталах хозяйственных товариществ и обществ,или  дивидендов по акциям…</t>
  </si>
  <si>
    <t>Исполнено за декабрь 2014г</t>
  </si>
  <si>
    <t>1 14 06025 05</t>
  </si>
  <si>
    <t>Доходы от продажи земельных участков, находящихся в собственности муниципальных районов</t>
  </si>
  <si>
    <t>2 18 05010 05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</si>
  <si>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леи из бюджетов поселений</t>
  </si>
  <si>
    <t>Субвенции</t>
  </si>
  <si>
    <t>Исполнено за 2014 год</t>
  </si>
  <si>
    <t>Исполнение доходов бюджета Грязовецкого муниципального района на 01.01.2015 года,      (тыс. руб.)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</si>
</sst>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[Red]\-#,##0.0\ 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i/>
      <sz val="13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2"/>
      <name val="Arial Cyr"/>
      <family val="0"/>
    </font>
    <font>
      <b/>
      <i/>
      <sz val="13"/>
      <name val="Arial Cyr"/>
      <family val="0"/>
    </font>
    <font>
      <b/>
      <sz val="11"/>
      <name val="Arial Cyr"/>
      <family val="0"/>
    </font>
    <font>
      <b/>
      <sz val="15"/>
      <name val="Arial Cyr"/>
      <family val="0"/>
    </font>
    <font>
      <b/>
      <sz val="8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10" xfId="0" applyFont="1" applyBorder="1" applyAlignment="1">
      <alignment wrapText="1"/>
    </xf>
    <xf numFmtId="164" fontId="3" fillId="0" borderId="11" xfId="0" applyNumberFormat="1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right" wrapText="1"/>
    </xf>
    <xf numFmtId="0" fontId="15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="80" zoomScaleNormal="75" zoomScaleSheetLayoutView="80" zoomScalePageLayoutView="0" workbookViewId="0" topLeftCell="A1">
      <pane xSplit="4" ySplit="4" topLeftCell="E1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:C2"/>
    </sheetView>
  </sheetViews>
  <sheetFormatPr defaultColWidth="9.00390625" defaultRowHeight="12.75"/>
  <cols>
    <col min="1" max="1" width="15.375" style="1" customWidth="1"/>
    <col min="2" max="2" width="7.25390625" style="1" hidden="1" customWidth="1"/>
    <col min="3" max="3" width="6.00390625" style="1" hidden="1" customWidth="1"/>
    <col min="4" max="4" width="74.875" style="1" customWidth="1"/>
    <col min="5" max="5" width="12.25390625" style="1" customWidth="1"/>
    <col min="6" max="6" width="13.125" style="1" customWidth="1"/>
    <col min="7" max="7" width="4.875" style="1" hidden="1" customWidth="1"/>
    <col min="8" max="8" width="12.375" style="1" hidden="1" customWidth="1"/>
    <col min="9" max="9" width="10.25390625" style="1" hidden="1" customWidth="1"/>
    <col min="10" max="10" width="10.75390625" style="1" hidden="1" customWidth="1"/>
    <col min="11" max="11" width="11.25390625" style="1" hidden="1" customWidth="1"/>
    <col min="12" max="12" width="9.75390625" style="1" hidden="1" customWidth="1"/>
    <col min="13" max="13" width="7.75390625" style="1" hidden="1" customWidth="1"/>
    <col min="14" max="14" width="13.00390625" style="1" customWidth="1"/>
    <col min="15" max="15" width="11.25390625" style="1" customWidth="1"/>
    <col min="16" max="16" width="10.75390625" style="1" hidden="1" customWidth="1"/>
    <col min="17" max="17" width="12.75390625" style="1" hidden="1" customWidth="1"/>
    <col min="18" max="18" width="10.75390625" style="1" hidden="1" customWidth="1"/>
    <col min="19" max="19" width="10.875" style="1" hidden="1" customWidth="1"/>
    <col min="20" max="16384" width="9.125" style="1" customWidth="1"/>
  </cols>
  <sheetData>
    <row r="1" spans="1:19" ht="39" customHeight="1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43.5" customHeight="1">
      <c r="A2" s="48" t="s">
        <v>54</v>
      </c>
      <c r="B2" s="48"/>
      <c r="C2" s="48"/>
      <c r="D2" s="39" t="s">
        <v>13</v>
      </c>
      <c r="E2" s="40" t="s">
        <v>83</v>
      </c>
      <c r="F2" s="40" t="s">
        <v>84</v>
      </c>
      <c r="G2" s="40" t="s">
        <v>88</v>
      </c>
      <c r="H2" s="40" t="s">
        <v>99</v>
      </c>
      <c r="I2" s="40" t="s">
        <v>91</v>
      </c>
      <c r="J2" s="40" t="s">
        <v>89</v>
      </c>
      <c r="K2" s="40" t="s">
        <v>93</v>
      </c>
      <c r="L2" s="40" t="s">
        <v>90</v>
      </c>
      <c r="M2" s="39" t="s">
        <v>92</v>
      </c>
      <c r="N2" s="40" t="s">
        <v>108</v>
      </c>
      <c r="O2" s="40" t="s">
        <v>91</v>
      </c>
      <c r="P2" s="40" t="s">
        <v>94</v>
      </c>
      <c r="Q2" s="40" t="s">
        <v>102</v>
      </c>
      <c r="R2" s="40" t="s">
        <v>95</v>
      </c>
      <c r="S2" s="40" t="s">
        <v>98</v>
      </c>
    </row>
    <row r="3" spans="1:19" ht="12.75" customHeight="1">
      <c r="A3" s="47">
        <v>1</v>
      </c>
      <c r="B3" s="47"/>
      <c r="C3" s="47"/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32">
        <v>10</v>
      </c>
      <c r="M3" s="37">
        <v>11</v>
      </c>
      <c r="N3" s="11">
        <v>5</v>
      </c>
      <c r="O3" s="11">
        <v>6</v>
      </c>
      <c r="P3" s="11">
        <v>9</v>
      </c>
      <c r="Q3" s="11">
        <v>10</v>
      </c>
      <c r="R3" s="11">
        <v>11</v>
      </c>
      <c r="S3" s="11">
        <v>12</v>
      </c>
    </row>
    <row r="4" spans="1:19" ht="17.25" customHeight="1">
      <c r="A4" s="8" t="s">
        <v>27</v>
      </c>
      <c r="B4" s="14" t="s">
        <v>28</v>
      </c>
      <c r="C4" s="14" t="s">
        <v>29</v>
      </c>
      <c r="D4" s="31" t="s">
        <v>87</v>
      </c>
      <c r="E4" s="20">
        <f>SUM(E5,E20)</f>
        <v>271599.9</v>
      </c>
      <c r="F4" s="20">
        <f>SUM(F5,F20)</f>
        <v>226985.50000000003</v>
      </c>
      <c r="G4" s="20">
        <v>112045.3</v>
      </c>
      <c r="H4" s="20">
        <f>SUM(H5,H20)</f>
        <v>207107.90000000002</v>
      </c>
      <c r="I4" s="20">
        <f>H4/F4*100</f>
        <v>91.24278863627853</v>
      </c>
      <c r="J4" s="20">
        <f>SUM(J5,J20)</f>
        <v>20849.9</v>
      </c>
      <c r="K4" s="20">
        <f>SUM(K5,K20)</f>
        <v>20315.899999999994</v>
      </c>
      <c r="L4" s="33">
        <f>K4/J4*100</f>
        <v>97.43883663710614</v>
      </c>
      <c r="M4" s="42">
        <f>K4-J4</f>
        <v>-534.0000000000073</v>
      </c>
      <c r="N4" s="20">
        <f>SUM(N5,N20)</f>
        <v>231031.5</v>
      </c>
      <c r="O4" s="20">
        <f aca="true" t="shared" si="0" ref="O4:O14">N4/F4*100</f>
        <v>101.78249271429232</v>
      </c>
      <c r="P4" s="20">
        <f>SUM(P5,P20)</f>
        <v>19877.899999999998</v>
      </c>
      <c r="Q4" s="20">
        <f>SUM(Q5,Q20)</f>
        <v>23923.6</v>
      </c>
      <c r="R4" s="20">
        <f>Q4/P4*100</f>
        <v>120.35275356048678</v>
      </c>
      <c r="S4" s="20">
        <f>Q4-P4</f>
        <v>4045.7000000000007</v>
      </c>
    </row>
    <row r="5" spans="1:19" ht="16.5" customHeight="1">
      <c r="A5" s="8"/>
      <c r="B5" s="14"/>
      <c r="C5" s="14"/>
      <c r="D5" s="38" t="s">
        <v>17</v>
      </c>
      <c r="E5" s="22">
        <f>SUM(E6,E8,E9,E16,E18,E19)</f>
        <v>239938.80000000002</v>
      </c>
      <c r="F5" s="23">
        <f>SUM(F6,F8,F9,F16,F18,F19)</f>
        <v>205968.40000000002</v>
      </c>
      <c r="G5" s="23">
        <v>101540</v>
      </c>
      <c r="H5" s="23">
        <f>SUM(H6,H8,H9,H16,H18,H19)</f>
        <v>187415.6</v>
      </c>
      <c r="I5" s="20">
        <f aca="true" t="shared" si="1" ref="I5:I36">H5/F5*100</f>
        <v>90.99240466013232</v>
      </c>
      <c r="J5" s="23">
        <f>SUM(J6,J8,J9,J16,J18,J19)</f>
        <v>18700.9</v>
      </c>
      <c r="K5" s="23">
        <f>SUM(K6,K8,K9,K16,K18,K19)</f>
        <v>18248.299999999996</v>
      </c>
      <c r="L5" s="33">
        <f aca="true" t="shared" si="2" ref="L5:L35">K5/J5*100</f>
        <v>97.57979562480948</v>
      </c>
      <c r="M5" s="42">
        <f aca="true" t="shared" si="3" ref="M5:M36">K5-J5</f>
        <v>-452.6000000000058</v>
      </c>
      <c r="N5" s="23">
        <f>SUM(N6,N8,N9,N16,N18,N19)</f>
        <v>209704.7</v>
      </c>
      <c r="O5" s="20">
        <f t="shared" si="0"/>
        <v>101.81401613062975</v>
      </c>
      <c r="P5" s="23">
        <f>SUM(P6,P8,P9,P16,P18,P19)</f>
        <v>18717.699999999997</v>
      </c>
      <c r="Q5" s="23">
        <f>SUM(Q6,Q8,Q9,Q16,Q18,Q19)</f>
        <v>22289.1</v>
      </c>
      <c r="R5" s="20">
        <f aca="true" t="shared" si="4" ref="R5:R35">Q5/P5*100</f>
        <v>119.08033572500895</v>
      </c>
      <c r="S5" s="20">
        <f aca="true" t="shared" si="5" ref="S5:S36">Q5-P5</f>
        <v>3571.4000000000015</v>
      </c>
    </row>
    <row r="6" spans="1:19" ht="15.75" customHeight="1">
      <c r="A6" s="43" t="s">
        <v>30</v>
      </c>
      <c r="B6" s="16" t="s">
        <v>28</v>
      </c>
      <c r="C6" s="16" t="s">
        <v>31</v>
      </c>
      <c r="D6" s="17" t="s">
        <v>0</v>
      </c>
      <c r="E6" s="24">
        <f>SUM(E7)</f>
        <v>180936.2</v>
      </c>
      <c r="F6" s="24">
        <f>SUM(F7)</f>
        <v>175764.7</v>
      </c>
      <c r="G6" s="21">
        <v>87382.2</v>
      </c>
      <c r="H6" s="24">
        <f>SUM(H7)</f>
        <v>158428</v>
      </c>
      <c r="I6" s="21">
        <f t="shared" si="1"/>
        <v>90.13641533254402</v>
      </c>
      <c r="J6" s="24">
        <f>SUM(J7)</f>
        <v>12670.4</v>
      </c>
      <c r="K6" s="24">
        <f>SUM(K7)</f>
        <v>12355.599999999999</v>
      </c>
      <c r="L6" s="34">
        <f t="shared" si="2"/>
        <v>97.51546912488949</v>
      </c>
      <c r="M6" s="42">
        <f t="shared" si="3"/>
        <v>-314.8000000000011</v>
      </c>
      <c r="N6" s="24">
        <f>SUM(N7)</f>
        <v>179430.5</v>
      </c>
      <c r="O6" s="21">
        <f t="shared" si="0"/>
        <v>102.08562925320044</v>
      </c>
      <c r="P6" s="24">
        <f>SUM(P7)</f>
        <v>17295.1</v>
      </c>
      <c r="Q6" s="24">
        <f>SUM(Q7)</f>
        <v>21002.5</v>
      </c>
      <c r="R6" s="20">
        <f t="shared" si="4"/>
        <v>121.4361293083012</v>
      </c>
      <c r="S6" s="20">
        <f t="shared" si="5"/>
        <v>3707.4000000000015</v>
      </c>
    </row>
    <row r="7" spans="1:19" s="27" customFormat="1" ht="15.75" customHeight="1">
      <c r="A7" s="44" t="s">
        <v>32</v>
      </c>
      <c r="B7" s="25" t="s">
        <v>28</v>
      </c>
      <c r="C7" s="25" t="s">
        <v>31</v>
      </c>
      <c r="D7" s="26" t="s">
        <v>1</v>
      </c>
      <c r="E7" s="24">
        <v>180936.2</v>
      </c>
      <c r="F7" s="24">
        <v>175764.7</v>
      </c>
      <c r="G7" s="21">
        <v>87382.2</v>
      </c>
      <c r="H7" s="21">
        <v>158428</v>
      </c>
      <c r="I7" s="21">
        <f t="shared" si="1"/>
        <v>90.13641533254402</v>
      </c>
      <c r="J7" s="24">
        <v>12670.4</v>
      </c>
      <c r="K7" s="24">
        <f>12354.3+1.3</f>
        <v>12355.599999999999</v>
      </c>
      <c r="L7" s="34">
        <f t="shared" si="2"/>
        <v>97.51546912488949</v>
      </c>
      <c r="M7" s="41">
        <f t="shared" si="3"/>
        <v>-314.8000000000011</v>
      </c>
      <c r="N7" s="21">
        <v>179430.5</v>
      </c>
      <c r="O7" s="21">
        <f t="shared" si="0"/>
        <v>102.08562925320044</v>
      </c>
      <c r="P7" s="24">
        <v>17295.1</v>
      </c>
      <c r="Q7" s="24">
        <v>21002.5</v>
      </c>
      <c r="R7" s="20">
        <f t="shared" si="4"/>
        <v>121.4361293083012</v>
      </c>
      <c r="S7" s="20">
        <f t="shared" si="5"/>
        <v>3707.4000000000015</v>
      </c>
    </row>
    <row r="8" spans="1:19" ht="15.75" customHeight="1">
      <c r="A8" s="43" t="s">
        <v>85</v>
      </c>
      <c r="B8" s="16" t="s">
        <v>28</v>
      </c>
      <c r="C8" s="16" t="s">
        <v>31</v>
      </c>
      <c r="D8" s="17" t="s">
        <v>86</v>
      </c>
      <c r="E8" s="24"/>
      <c r="F8" s="24">
        <v>6859</v>
      </c>
      <c r="G8" s="21">
        <v>2816.4</v>
      </c>
      <c r="H8" s="21">
        <v>5999.3</v>
      </c>
      <c r="I8" s="21">
        <f t="shared" si="1"/>
        <v>87.46610293045633</v>
      </c>
      <c r="J8" s="24">
        <v>1156.6</v>
      </c>
      <c r="K8" s="24">
        <v>982.9</v>
      </c>
      <c r="L8" s="34">
        <f t="shared" si="2"/>
        <v>84.98184333390975</v>
      </c>
      <c r="M8" s="42">
        <f t="shared" si="3"/>
        <v>-173.69999999999993</v>
      </c>
      <c r="N8" s="21">
        <v>6659.400000000001</v>
      </c>
      <c r="O8" s="21">
        <f t="shared" si="0"/>
        <v>97.08995480390729</v>
      </c>
      <c r="P8" s="24">
        <v>863.6</v>
      </c>
      <c r="Q8" s="24">
        <v>660.1</v>
      </c>
      <c r="R8" s="20">
        <f t="shared" si="4"/>
        <v>76.43584993052339</v>
      </c>
      <c r="S8" s="20">
        <f t="shared" si="5"/>
        <v>-203.5</v>
      </c>
    </row>
    <row r="9" spans="1:19" ht="18" customHeight="1">
      <c r="A9" s="43" t="s">
        <v>33</v>
      </c>
      <c r="B9" s="16" t="s">
        <v>28</v>
      </c>
      <c r="C9" s="16" t="s">
        <v>31</v>
      </c>
      <c r="D9" s="17" t="s">
        <v>2</v>
      </c>
      <c r="E9" s="30">
        <v>29317.8</v>
      </c>
      <c r="F9" s="24">
        <f>SUM(F10:F15)</f>
        <v>21133.7</v>
      </c>
      <c r="G9" s="21">
        <v>10242.300000000001</v>
      </c>
      <c r="H9" s="24">
        <f>SUM(H10:H15)</f>
        <v>20826.100000000002</v>
      </c>
      <c r="I9" s="21">
        <f t="shared" si="1"/>
        <v>98.54450474834033</v>
      </c>
      <c r="J9" s="24">
        <f>SUM(J10:J15)</f>
        <v>4663.9</v>
      </c>
      <c r="K9" s="24">
        <f>SUM(K10:K15)</f>
        <v>4642.7</v>
      </c>
      <c r="L9" s="34">
        <f t="shared" si="2"/>
        <v>99.5454447994168</v>
      </c>
      <c r="M9" s="42">
        <f t="shared" si="3"/>
        <v>-21.199999999999818</v>
      </c>
      <c r="N9" s="24">
        <f>SUM(N10:N15)</f>
        <v>21238.2</v>
      </c>
      <c r="O9" s="21">
        <f t="shared" si="0"/>
        <v>100.49447091611977</v>
      </c>
      <c r="P9" s="24">
        <f>SUM(P10:P15)</f>
        <v>359</v>
      </c>
      <c r="Q9" s="24">
        <f>SUM(Q10:Q15)</f>
        <v>412.1</v>
      </c>
      <c r="R9" s="20">
        <f t="shared" si="4"/>
        <v>114.79108635097495</v>
      </c>
      <c r="S9" s="20">
        <f t="shared" si="5"/>
        <v>53.10000000000002</v>
      </c>
    </row>
    <row r="10" spans="1:19" ht="33" customHeight="1" hidden="1">
      <c r="A10" s="45" t="s">
        <v>59</v>
      </c>
      <c r="B10" s="16" t="s">
        <v>28</v>
      </c>
      <c r="C10" s="16">
        <v>110</v>
      </c>
      <c r="D10" s="18" t="s">
        <v>62</v>
      </c>
      <c r="E10" s="24">
        <v>5490.4</v>
      </c>
      <c r="F10" s="24"/>
      <c r="G10" s="21">
        <v>0</v>
      </c>
      <c r="H10" s="21">
        <v>0</v>
      </c>
      <c r="I10" s="21" t="e">
        <f t="shared" si="1"/>
        <v>#DIV/0!</v>
      </c>
      <c r="J10" s="24"/>
      <c r="K10" s="24"/>
      <c r="L10" s="34" t="e">
        <f t="shared" si="2"/>
        <v>#DIV/0!</v>
      </c>
      <c r="M10" s="41">
        <f t="shared" si="3"/>
        <v>0</v>
      </c>
      <c r="N10" s="21">
        <f>H10+Q10</f>
        <v>0</v>
      </c>
      <c r="O10" s="21" t="e">
        <f t="shared" si="0"/>
        <v>#DIV/0!</v>
      </c>
      <c r="P10" s="24"/>
      <c r="Q10" s="24"/>
      <c r="R10" s="20" t="e">
        <f t="shared" si="4"/>
        <v>#DIV/0!</v>
      </c>
      <c r="S10" s="20">
        <f t="shared" si="5"/>
        <v>0</v>
      </c>
    </row>
    <row r="11" spans="1:19" ht="32.25" customHeight="1" hidden="1">
      <c r="A11" s="45" t="s">
        <v>60</v>
      </c>
      <c r="B11" s="16" t="s">
        <v>28</v>
      </c>
      <c r="C11" s="16">
        <v>110</v>
      </c>
      <c r="D11" s="18" t="s">
        <v>63</v>
      </c>
      <c r="E11" s="24">
        <v>2566.2</v>
      </c>
      <c r="F11" s="24"/>
      <c r="G11" s="21">
        <v>0</v>
      </c>
      <c r="H11" s="21">
        <v>0</v>
      </c>
      <c r="I11" s="21" t="e">
        <f t="shared" si="1"/>
        <v>#DIV/0!</v>
      </c>
      <c r="J11" s="24"/>
      <c r="K11" s="24"/>
      <c r="L11" s="34" t="e">
        <f t="shared" si="2"/>
        <v>#DIV/0!</v>
      </c>
      <c r="M11" s="41">
        <f t="shared" si="3"/>
        <v>0</v>
      </c>
      <c r="N11" s="21">
        <f>H11+Q11</f>
        <v>0</v>
      </c>
      <c r="O11" s="21" t="e">
        <f t="shared" si="0"/>
        <v>#DIV/0!</v>
      </c>
      <c r="P11" s="24"/>
      <c r="Q11" s="24"/>
      <c r="R11" s="20" t="e">
        <f t="shared" si="4"/>
        <v>#DIV/0!</v>
      </c>
      <c r="S11" s="20">
        <f t="shared" si="5"/>
        <v>0</v>
      </c>
    </row>
    <row r="12" spans="1:19" ht="15.75" customHeight="1" hidden="1">
      <c r="A12" s="45" t="s">
        <v>61</v>
      </c>
      <c r="B12" s="16" t="s">
        <v>28</v>
      </c>
      <c r="C12" s="16" t="s">
        <v>31</v>
      </c>
      <c r="D12" s="18" t="s">
        <v>71</v>
      </c>
      <c r="E12" s="24">
        <v>1520.0000000000002</v>
      </c>
      <c r="F12" s="24"/>
      <c r="G12" s="21"/>
      <c r="H12" s="21">
        <v>0</v>
      </c>
      <c r="I12" s="21"/>
      <c r="J12" s="24"/>
      <c r="K12" s="24"/>
      <c r="L12" s="34"/>
      <c r="M12" s="41">
        <f t="shared" si="3"/>
        <v>0</v>
      </c>
      <c r="N12" s="21">
        <f>H12+Q12</f>
        <v>0</v>
      </c>
      <c r="O12" s="21" t="e">
        <f t="shared" si="0"/>
        <v>#DIV/0!</v>
      </c>
      <c r="P12" s="24"/>
      <c r="Q12" s="24"/>
      <c r="R12" s="20" t="e">
        <f t="shared" si="4"/>
        <v>#DIV/0!</v>
      </c>
      <c r="S12" s="20">
        <f t="shared" si="5"/>
        <v>0</v>
      </c>
    </row>
    <row r="13" spans="1:19" ht="17.25" customHeight="1">
      <c r="A13" s="43" t="s">
        <v>68</v>
      </c>
      <c r="B13" s="16" t="s">
        <v>28</v>
      </c>
      <c r="C13" s="16" t="s">
        <v>31</v>
      </c>
      <c r="D13" s="17" t="s">
        <v>3</v>
      </c>
      <c r="E13" s="24">
        <v>19678.2</v>
      </c>
      <c r="F13" s="24">
        <v>20902.3</v>
      </c>
      <c r="G13" s="21">
        <v>10197.300000000001</v>
      </c>
      <c r="H13" s="21">
        <v>20612.7</v>
      </c>
      <c r="I13" s="21">
        <f t="shared" si="1"/>
        <v>98.61450653755807</v>
      </c>
      <c r="J13" s="24">
        <v>4663.9</v>
      </c>
      <c r="K13" s="24">
        <v>4534</v>
      </c>
      <c r="L13" s="34">
        <f t="shared" si="2"/>
        <v>97.21477733227557</v>
      </c>
      <c r="M13" s="41">
        <f t="shared" si="3"/>
        <v>-129.89999999999964</v>
      </c>
      <c r="N13" s="21">
        <v>20997.8</v>
      </c>
      <c r="O13" s="21">
        <f t="shared" si="0"/>
        <v>100.45688751955527</v>
      </c>
      <c r="P13" s="24">
        <v>350</v>
      </c>
      <c r="Q13" s="24">
        <v>385.1</v>
      </c>
      <c r="R13" s="20">
        <f t="shared" si="4"/>
        <v>110.02857142857142</v>
      </c>
      <c r="S13" s="20">
        <f t="shared" si="5"/>
        <v>35.10000000000002</v>
      </c>
    </row>
    <row r="14" spans="1:19" ht="17.25" customHeight="1">
      <c r="A14" s="43" t="s">
        <v>67</v>
      </c>
      <c r="B14" s="16" t="s">
        <v>28</v>
      </c>
      <c r="C14" s="16" t="s">
        <v>31</v>
      </c>
      <c r="D14" s="17" t="s">
        <v>14</v>
      </c>
      <c r="E14" s="24">
        <v>-65.80000000000001</v>
      </c>
      <c r="F14" s="24">
        <v>105.5</v>
      </c>
      <c r="G14" s="21">
        <v>0</v>
      </c>
      <c r="H14" s="21">
        <v>105.5</v>
      </c>
      <c r="I14" s="21">
        <f t="shared" si="1"/>
        <v>100</v>
      </c>
      <c r="J14" s="24"/>
      <c r="K14" s="24">
        <v>105.5</v>
      </c>
      <c r="L14" s="34"/>
      <c r="M14" s="41">
        <f t="shared" si="3"/>
        <v>105.5</v>
      </c>
      <c r="N14" s="21">
        <v>105.5</v>
      </c>
      <c r="O14" s="21">
        <f t="shared" si="0"/>
        <v>100</v>
      </c>
      <c r="P14" s="24"/>
      <c r="Q14" s="24"/>
      <c r="R14" s="20"/>
      <c r="S14" s="20">
        <f t="shared" si="5"/>
        <v>0</v>
      </c>
    </row>
    <row r="15" spans="1:19" ht="32.25" customHeight="1">
      <c r="A15" s="43" t="s">
        <v>75</v>
      </c>
      <c r="B15" s="16" t="s">
        <v>28</v>
      </c>
      <c r="C15" s="16" t="s">
        <v>31</v>
      </c>
      <c r="D15" s="17" t="s">
        <v>56</v>
      </c>
      <c r="E15" s="24">
        <v>128.6</v>
      </c>
      <c r="F15" s="24">
        <v>125.9</v>
      </c>
      <c r="G15" s="21">
        <v>45</v>
      </c>
      <c r="H15" s="21">
        <v>107.9</v>
      </c>
      <c r="I15" s="21">
        <f t="shared" si="1"/>
        <v>85.70293884034949</v>
      </c>
      <c r="J15" s="24"/>
      <c r="K15" s="24">
        <v>3.2</v>
      </c>
      <c r="L15" s="34"/>
      <c r="M15" s="41">
        <f t="shared" si="3"/>
        <v>3.2</v>
      </c>
      <c r="N15" s="21">
        <v>134.9</v>
      </c>
      <c r="O15" s="21">
        <f aca="true" t="shared" si="6" ref="O15:O26">N15/F15*100</f>
        <v>107.14853057982525</v>
      </c>
      <c r="P15" s="24">
        <v>9</v>
      </c>
      <c r="Q15" s="24">
        <v>27</v>
      </c>
      <c r="R15" s="20">
        <f t="shared" si="4"/>
        <v>300</v>
      </c>
      <c r="S15" s="20">
        <f t="shared" si="5"/>
        <v>18</v>
      </c>
    </row>
    <row r="16" spans="1:19" ht="16.5" customHeight="1" hidden="1">
      <c r="A16" s="43" t="s">
        <v>55</v>
      </c>
      <c r="B16" s="16" t="s">
        <v>28</v>
      </c>
      <c r="C16" s="16" t="s">
        <v>31</v>
      </c>
      <c r="D16" s="17" t="s">
        <v>15</v>
      </c>
      <c r="E16" s="30">
        <f>SUM(E17)</f>
        <v>27571.100000000002</v>
      </c>
      <c r="F16" s="24">
        <f>SUM(F17)</f>
        <v>0</v>
      </c>
      <c r="G16" s="21">
        <v>0</v>
      </c>
      <c r="H16" s="21">
        <v>0</v>
      </c>
      <c r="I16" s="21" t="e">
        <f t="shared" si="1"/>
        <v>#DIV/0!</v>
      </c>
      <c r="J16" s="24">
        <f>SUM(J17)</f>
        <v>0</v>
      </c>
      <c r="K16" s="24"/>
      <c r="L16" s="34" t="e">
        <f t="shared" si="2"/>
        <v>#DIV/0!</v>
      </c>
      <c r="M16" s="41">
        <f t="shared" si="3"/>
        <v>0</v>
      </c>
      <c r="N16" s="21">
        <v>0</v>
      </c>
      <c r="O16" s="21" t="e">
        <f t="shared" si="6"/>
        <v>#DIV/0!</v>
      </c>
      <c r="P16" s="24">
        <f>SUM(P17)</f>
        <v>0</v>
      </c>
      <c r="Q16" s="24"/>
      <c r="R16" s="20" t="e">
        <f t="shared" si="4"/>
        <v>#DIV/0!</v>
      </c>
      <c r="S16" s="20">
        <f t="shared" si="5"/>
        <v>0</v>
      </c>
    </row>
    <row r="17" spans="1:19" ht="18.75" customHeight="1" hidden="1">
      <c r="A17" s="43" t="s">
        <v>69</v>
      </c>
      <c r="B17" s="16" t="s">
        <v>28</v>
      </c>
      <c r="C17" s="16" t="s">
        <v>31</v>
      </c>
      <c r="D17" s="17" t="s">
        <v>66</v>
      </c>
      <c r="E17" s="24">
        <v>27571.100000000002</v>
      </c>
      <c r="F17" s="24"/>
      <c r="G17" s="21">
        <v>0</v>
      </c>
      <c r="H17" s="21">
        <v>0</v>
      </c>
      <c r="I17" s="21" t="e">
        <f t="shared" si="1"/>
        <v>#DIV/0!</v>
      </c>
      <c r="J17" s="24"/>
      <c r="K17" s="24"/>
      <c r="L17" s="34" t="e">
        <f t="shared" si="2"/>
        <v>#DIV/0!</v>
      </c>
      <c r="M17" s="41">
        <f t="shared" si="3"/>
        <v>0</v>
      </c>
      <c r="N17" s="21">
        <v>0</v>
      </c>
      <c r="O17" s="21" t="e">
        <f t="shared" si="6"/>
        <v>#DIV/0!</v>
      </c>
      <c r="P17" s="24"/>
      <c r="Q17" s="24"/>
      <c r="R17" s="20" t="e">
        <f t="shared" si="4"/>
        <v>#DIV/0!</v>
      </c>
      <c r="S17" s="20">
        <f t="shared" si="5"/>
        <v>0</v>
      </c>
    </row>
    <row r="18" spans="1:19" ht="19.5" customHeight="1">
      <c r="A18" s="43" t="s">
        <v>34</v>
      </c>
      <c r="B18" s="16" t="s">
        <v>28</v>
      </c>
      <c r="C18" s="16" t="s">
        <v>29</v>
      </c>
      <c r="D18" s="17" t="s">
        <v>4</v>
      </c>
      <c r="E18" s="24">
        <v>2124.1</v>
      </c>
      <c r="F18" s="21">
        <v>2200.5</v>
      </c>
      <c r="G18" s="21">
        <v>1097.6</v>
      </c>
      <c r="H18" s="21">
        <v>2151.6</v>
      </c>
      <c r="I18" s="21">
        <f t="shared" si="1"/>
        <v>97.77777777777777</v>
      </c>
      <c r="J18" s="24">
        <v>210</v>
      </c>
      <c r="K18" s="24">
        <v>267.1</v>
      </c>
      <c r="L18" s="34">
        <f t="shared" si="2"/>
        <v>127.1904761904762</v>
      </c>
      <c r="M18" s="42">
        <f t="shared" si="3"/>
        <v>57.10000000000002</v>
      </c>
      <c r="N18" s="21">
        <v>2366</v>
      </c>
      <c r="O18" s="21">
        <f t="shared" si="6"/>
        <v>107.5210179504658</v>
      </c>
      <c r="P18" s="24">
        <v>200</v>
      </c>
      <c r="Q18" s="24">
        <v>214.4</v>
      </c>
      <c r="R18" s="20">
        <f t="shared" si="4"/>
        <v>107.2</v>
      </c>
      <c r="S18" s="20">
        <f t="shared" si="5"/>
        <v>14.400000000000006</v>
      </c>
    </row>
    <row r="19" spans="1:19" ht="21" customHeight="1">
      <c r="A19" s="43" t="s">
        <v>35</v>
      </c>
      <c r="B19" s="16" t="s">
        <v>28</v>
      </c>
      <c r="C19" s="16" t="s">
        <v>31</v>
      </c>
      <c r="D19" s="17" t="s">
        <v>21</v>
      </c>
      <c r="E19" s="24">
        <v>-10.4</v>
      </c>
      <c r="F19" s="21">
        <v>10.5</v>
      </c>
      <c r="G19" s="21">
        <v>1.5000000000000002</v>
      </c>
      <c r="H19" s="21">
        <v>10.6</v>
      </c>
      <c r="I19" s="21"/>
      <c r="J19" s="24"/>
      <c r="K19" s="24"/>
      <c r="L19" s="34"/>
      <c r="M19" s="41">
        <f t="shared" si="3"/>
        <v>0</v>
      </c>
      <c r="N19" s="21">
        <v>10.6</v>
      </c>
      <c r="O19" s="21">
        <f t="shared" si="6"/>
        <v>100.95238095238095</v>
      </c>
      <c r="P19" s="24"/>
      <c r="Q19" s="24"/>
      <c r="R19" s="20"/>
      <c r="S19" s="20">
        <f t="shared" si="5"/>
        <v>0</v>
      </c>
    </row>
    <row r="20" spans="1:19" ht="18" customHeight="1">
      <c r="A20" s="43"/>
      <c r="B20" s="16"/>
      <c r="C20" s="16"/>
      <c r="D20" s="15" t="s">
        <v>18</v>
      </c>
      <c r="E20" s="22">
        <f>SUM(E21,E28,E30,E31,E35,E36,E37,E38)</f>
        <v>31661.1</v>
      </c>
      <c r="F20" s="23">
        <f>F21+F28+F30+F31+F35+F36</f>
        <v>21017.1</v>
      </c>
      <c r="G20" s="20">
        <v>10505.300000000001</v>
      </c>
      <c r="H20" s="23">
        <f>H21+H28+H30+H31+H35+H36</f>
        <v>19692.300000000003</v>
      </c>
      <c r="I20" s="20">
        <f t="shared" si="1"/>
        <v>93.69656137145469</v>
      </c>
      <c r="J20" s="23">
        <f>SUM(J21,J28,J30,J31,J35,J36,J37,J38)</f>
        <v>2149</v>
      </c>
      <c r="K20" s="23">
        <f>SUM(K21,K28,K30,K31,K35,K36,K37,K38)</f>
        <v>2067.6</v>
      </c>
      <c r="L20" s="33">
        <f t="shared" si="2"/>
        <v>96.21219171707772</v>
      </c>
      <c r="M20" s="42">
        <f t="shared" si="3"/>
        <v>-81.40000000000009</v>
      </c>
      <c r="N20" s="23">
        <f>N21+N28+N30+N31+N35+N36</f>
        <v>21326.800000000003</v>
      </c>
      <c r="O20" s="20">
        <f t="shared" si="6"/>
        <v>101.47356200427274</v>
      </c>
      <c r="P20" s="23">
        <f>SUM(P21,P28,P30,P31,P35,P36,P37,P38)</f>
        <v>1160.2</v>
      </c>
      <c r="Q20" s="23">
        <f>SUM(Q21,Q28,Q30,Q31,Q35,Q36,Q37,Q38)</f>
        <v>1634.5000000000002</v>
      </c>
      <c r="R20" s="20">
        <f t="shared" si="4"/>
        <v>140.8808826064472</v>
      </c>
      <c r="S20" s="20">
        <f t="shared" si="5"/>
        <v>474.3000000000002</v>
      </c>
    </row>
    <row r="21" spans="1:19" ht="33" customHeight="1">
      <c r="A21" s="43" t="s">
        <v>36</v>
      </c>
      <c r="B21" s="16" t="s">
        <v>28</v>
      </c>
      <c r="C21" s="16" t="s">
        <v>29</v>
      </c>
      <c r="D21" s="17" t="s">
        <v>5</v>
      </c>
      <c r="E21" s="30">
        <f>SUM(E23:E27)</f>
        <v>6944.499999999999</v>
      </c>
      <c r="F21" s="24">
        <f>SUM(F22:F27)</f>
        <v>5346.1</v>
      </c>
      <c r="G21" s="21">
        <v>2339.3</v>
      </c>
      <c r="H21" s="24">
        <f>SUM(H22:H27)</f>
        <v>4884.000000000001</v>
      </c>
      <c r="I21" s="21">
        <f t="shared" si="1"/>
        <v>91.35631581900826</v>
      </c>
      <c r="J21" s="24">
        <f>SUM(J23:J27)</f>
        <v>308.5</v>
      </c>
      <c r="K21" s="24">
        <f>SUM(K23:K27)</f>
        <v>295.70000000000005</v>
      </c>
      <c r="L21" s="34">
        <f t="shared" si="2"/>
        <v>95.85089141004863</v>
      </c>
      <c r="M21" s="42">
        <f t="shared" si="3"/>
        <v>-12.799999999999955</v>
      </c>
      <c r="N21" s="24">
        <f>SUM(N22:N27)</f>
        <v>5649.300000000001</v>
      </c>
      <c r="O21" s="21">
        <f t="shared" si="6"/>
        <v>105.67142402873124</v>
      </c>
      <c r="P21" s="24">
        <f>SUM(P23:P27)</f>
        <v>421.2</v>
      </c>
      <c r="Q21" s="24">
        <f>SUM(Q23:Q27)</f>
        <v>765.4</v>
      </c>
      <c r="R21" s="20">
        <f t="shared" si="4"/>
        <v>181.71889838556504</v>
      </c>
      <c r="S21" s="20">
        <f t="shared" si="5"/>
        <v>344.2</v>
      </c>
    </row>
    <row r="22" spans="1:19" ht="33" customHeight="1">
      <c r="A22" s="43" t="s">
        <v>100</v>
      </c>
      <c r="B22" s="16"/>
      <c r="C22" s="16"/>
      <c r="D22" s="17" t="s">
        <v>101</v>
      </c>
      <c r="E22" s="30"/>
      <c r="F22" s="24">
        <v>0.3</v>
      </c>
      <c r="G22" s="21"/>
      <c r="H22" s="24">
        <v>0.3</v>
      </c>
      <c r="I22" s="21"/>
      <c r="J22" s="24"/>
      <c r="K22" s="24"/>
      <c r="L22" s="34"/>
      <c r="M22" s="42"/>
      <c r="N22" s="21">
        <v>0.3</v>
      </c>
      <c r="O22" s="21">
        <f t="shared" si="6"/>
        <v>100</v>
      </c>
      <c r="P22" s="24"/>
      <c r="Q22" s="24"/>
      <c r="R22" s="20"/>
      <c r="S22" s="20"/>
    </row>
    <row r="23" spans="1:19" ht="42.75" customHeight="1">
      <c r="A23" s="43" t="s">
        <v>72</v>
      </c>
      <c r="B23" s="16" t="s">
        <v>28</v>
      </c>
      <c r="C23" s="16" t="s">
        <v>37</v>
      </c>
      <c r="D23" s="17" t="s">
        <v>19</v>
      </c>
      <c r="E23" s="24">
        <v>4169.799999999999</v>
      </c>
      <c r="F23" s="21">
        <v>3697.5</v>
      </c>
      <c r="G23" s="21">
        <v>1431.8000000000002</v>
      </c>
      <c r="H23" s="21">
        <v>3323.8</v>
      </c>
      <c r="I23" s="21">
        <f t="shared" si="1"/>
        <v>89.89317106152807</v>
      </c>
      <c r="J23" s="24">
        <v>168.5</v>
      </c>
      <c r="K23" s="24">
        <v>168.8</v>
      </c>
      <c r="L23" s="34">
        <f t="shared" si="2"/>
        <v>100.17804154302672</v>
      </c>
      <c r="M23" s="10">
        <f t="shared" si="3"/>
        <v>0.30000000000001137</v>
      </c>
      <c r="N23" s="21">
        <v>3862.1000000000004</v>
      </c>
      <c r="O23" s="21">
        <f t="shared" si="6"/>
        <v>104.45165652467885</v>
      </c>
      <c r="P23" s="24">
        <v>245</v>
      </c>
      <c r="Q23" s="24">
        <v>538.3</v>
      </c>
      <c r="R23" s="20">
        <f t="shared" si="4"/>
        <v>219.7142857142857</v>
      </c>
      <c r="S23" s="20">
        <f t="shared" si="5"/>
        <v>293.29999999999995</v>
      </c>
    </row>
    <row r="24" spans="1:19" ht="28.5" customHeight="1">
      <c r="A24" s="43" t="s">
        <v>38</v>
      </c>
      <c r="B24" s="16" t="s">
        <v>28</v>
      </c>
      <c r="C24" s="16" t="s">
        <v>37</v>
      </c>
      <c r="D24" s="17" t="s">
        <v>23</v>
      </c>
      <c r="E24" s="24">
        <v>238.1</v>
      </c>
      <c r="F24" s="21">
        <v>156</v>
      </c>
      <c r="G24" s="21">
        <v>76.2</v>
      </c>
      <c r="H24" s="21">
        <v>76.2</v>
      </c>
      <c r="I24" s="21">
        <f t="shared" si="1"/>
        <v>48.846153846153854</v>
      </c>
      <c r="J24" s="24"/>
      <c r="K24" s="24"/>
      <c r="L24" s="34"/>
      <c r="M24" s="41">
        <f t="shared" si="3"/>
        <v>0</v>
      </c>
      <c r="N24" s="21">
        <v>152.3</v>
      </c>
      <c r="O24" s="21">
        <f t="shared" si="6"/>
        <v>97.62820512820514</v>
      </c>
      <c r="P24" s="24">
        <v>76.2</v>
      </c>
      <c r="Q24" s="24">
        <v>76.2</v>
      </c>
      <c r="R24" s="20">
        <f t="shared" si="4"/>
        <v>100</v>
      </c>
      <c r="S24" s="20">
        <f t="shared" si="5"/>
        <v>0</v>
      </c>
    </row>
    <row r="25" spans="1:19" ht="45" customHeight="1">
      <c r="A25" s="43" t="s">
        <v>39</v>
      </c>
      <c r="B25" s="16" t="s">
        <v>28</v>
      </c>
      <c r="C25" s="16">
        <v>120</v>
      </c>
      <c r="D25" s="17" t="s">
        <v>22</v>
      </c>
      <c r="E25" s="24">
        <v>2512.4</v>
      </c>
      <c r="F25" s="21">
        <v>1459.6</v>
      </c>
      <c r="G25" s="21">
        <v>798.6</v>
      </c>
      <c r="H25" s="21">
        <v>1451</v>
      </c>
      <c r="I25" s="21">
        <f t="shared" si="1"/>
        <v>99.41079747876131</v>
      </c>
      <c r="J25" s="24">
        <v>140</v>
      </c>
      <c r="K25" s="24">
        <v>126.9</v>
      </c>
      <c r="L25" s="34">
        <f t="shared" si="2"/>
        <v>90.64285714285715</v>
      </c>
      <c r="M25" s="10">
        <f t="shared" si="3"/>
        <v>-13.099999999999994</v>
      </c>
      <c r="N25" s="21">
        <v>1601.9</v>
      </c>
      <c r="O25" s="21">
        <f t="shared" si="6"/>
        <v>109.7492463688682</v>
      </c>
      <c r="P25" s="24">
        <v>100</v>
      </c>
      <c r="Q25" s="24">
        <v>150.9</v>
      </c>
      <c r="R25" s="20">
        <f t="shared" si="4"/>
        <v>150.9</v>
      </c>
      <c r="S25" s="20">
        <f t="shared" si="5"/>
        <v>50.900000000000006</v>
      </c>
    </row>
    <row r="26" spans="1:19" ht="16.5" customHeight="1">
      <c r="A26" s="43" t="s">
        <v>40</v>
      </c>
      <c r="B26" s="16" t="s">
        <v>28</v>
      </c>
      <c r="C26" s="16">
        <v>120</v>
      </c>
      <c r="D26" s="19" t="s">
        <v>25</v>
      </c>
      <c r="E26" s="24">
        <v>13</v>
      </c>
      <c r="F26" s="21">
        <v>32.1</v>
      </c>
      <c r="G26" s="21">
        <v>32.1</v>
      </c>
      <c r="H26" s="21">
        <v>32.1</v>
      </c>
      <c r="I26" s="21"/>
      <c r="J26" s="24"/>
      <c r="K26" s="24"/>
      <c r="L26" s="34"/>
      <c r="M26" s="41">
        <f t="shared" si="3"/>
        <v>0</v>
      </c>
      <c r="N26" s="21">
        <v>32.1</v>
      </c>
      <c r="O26" s="21">
        <f t="shared" si="6"/>
        <v>100</v>
      </c>
      <c r="P26" s="24"/>
      <c r="Q26" s="24"/>
      <c r="R26" s="20"/>
      <c r="S26" s="20">
        <f t="shared" si="5"/>
        <v>0</v>
      </c>
    </row>
    <row r="27" spans="1:19" ht="30.75" customHeight="1">
      <c r="A27" s="43" t="s">
        <v>41</v>
      </c>
      <c r="B27" s="16" t="s">
        <v>28</v>
      </c>
      <c r="C27" s="16">
        <v>120</v>
      </c>
      <c r="D27" s="17" t="s">
        <v>20</v>
      </c>
      <c r="E27" s="24">
        <v>11.2</v>
      </c>
      <c r="F27" s="21">
        <v>0.6</v>
      </c>
      <c r="G27" s="21">
        <v>0.6000000000000001</v>
      </c>
      <c r="H27" s="21">
        <v>0.6000000000000001</v>
      </c>
      <c r="I27" s="21">
        <f t="shared" si="1"/>
        <v>100.00000000000003</v>
      </c>
      <c r="J27" s="24"/>
      <c r="K27" s="24"/>
      <c r="L27" s="34"/>
      <c r="M27" s="41">
        <f t="shared" si="3"/>
        <v>0</v>
      </c>
      <c r="N27" s="21">
        <v>0.6000000000000001</v>
      </c>
      <c r="O27" s="21">
        <f aca="true" t="shared" si="7" ref="O27:O45">N27/F27*100</f>
        <v>100.00000000000003</v>
      </c>
      <c r="P27" s="24"/>
      <c r="Q27" s="24"/>
      <c r="R27" s="20"/>
      <c r="S27" s="20">
        <f t="shared" si="5"/>
        <v>0</v>
      </c>
    </row>
    <row r="28" spans="1:19" ht="15.75" customHeight="1">
      <c r="A28" s="43" t="s">
        <v>42</v>
      </c>
      <c r="B28" s="16" t="s">
        <v>28</v>
      </c>
      <c r="C28" s="16" t="s">
        <v>29</v>
      </c>
      <c r="D28" s="17" t="s">
        <v>6</v>
      </c>
      <c r="E28" s="24">
        <f>SUM(E29)</f>
        <v>3376.7999999999997</v>
      </c>
      <c r="F28" s="24">
        <f>SUM(F29)</f>
        <v>2702.2</v>
      </c>
      <c r="G28" s="21">
        <v>1365.8000000000002</v>
      </c>
      <c r="H28" s="24">
        <f>SUM(H29)</f>
        <v>2673.6</v>
      </c>
      <c r="I28" s="21">
        <f t="shared" si="1"/>
        <v>98.94160313818371</v>
      </c>
      <c r="J28" s="24">
        <f>SUM(J29)</f>
        <v>510</v>
      </c>
      <c r="K28" s="24">
        <f>SUM(K29)</f>
        <v>798.8</v>
      </c>
      <c r="L28" s="34">
        <f t="shared" si="2"/>
        <v>156.62745098039215</v>
      </c>
      <c r="M28" s="42">
        <f t="shared" si="3"/>
        <v>288.79999999999995</v>
      </c>
      <c r="N28" s="24">
        <f>SUM(N29)</f>
        <v>2715.2999999999997</v>
      </c>
      <c r="O28" s="21">
        <f t="shared" si="7"/>
        <v>100.4847901709718</v>
      </c>
      <c r="P28" s="24">
        <f>SUM(P29)</f>
        <v>45.6</v>
      </c>
      <c r="Q28" s="24">
        <f>SUM(Q29)</f>
        <v>41.7</v>
      </c>
      <c r="R28" s="20">
        <f t="shared" si="4"/>
        <v>91.44736842105263</v>
      </c>
      <c r="S28" s="20">
        <f t="shared" si="5"/>
        <v>-3.8999999999999986</v>
      </c>
    </row>
    <row r="29" spans="1:19" ht="15" customHeight="1">
      <c r="A29" s="43" t="s">
        <v>43</v>
      </c>
      <c r="B29" s="16" t="s">
        <v>28</v>
      </c>
      <c r="C29" s="16">
        <v>120</v>
      </c>
      <c r="D29" s="17" t="s">
        <v>7</v>
      </c>
      <c r="E29" s="24">
        <v>3376.7999999999997</v>
      </c>
      <c r="F29" s="21">
        <v>2702.2</v>
      </c>
      <c r="G29" s="21">
        <v>1365.8000000000002</v>
      </c>
      <c r="H29" s="21">
        <v>2673.6</v>
      </c>
      <c r="I29" s="21">
        <f t="shared" si="1"/>
        <v>98.94160313818371</v>
      </c>
      <c r="J29" s="24">
        <v>510</v>
      </c>
      <c r="K29" s="24">
        <v>798.8</v>
      </c>
      <c r="L29" s="34">
        <f t="shared" si="2"/>
        <v>156.62745098039215</v>
      </c>
      <c r="M29" s="41">
        <f t="shared" si="3"/>
        <v>288.79999999999995</v>
      </c>
      <c r="N29" s="21">
        <v>2715.2999999999997</v>
      </c>
      <c r="O29" s="21">
        <f t="shared" si="7"/>
        <v>100.4847901709718</v>
      </c>
      <c r="P29" s="24">
        <v>45.6</v>
      </c>
      <c r="Q29" s="24">
        <v>41.7</v>
      </c>
      <c r="R29" s="20">
        <f t="shared" si="4"/>
        <v>91.44736842105263</v>
      </c>
      <c r="S29" s="20">
        <f t="shared" si="5"/>
        <v>-3.8999999999999986</v>
      </c>
    </row>
    <row r="30" spans="1:19" ht="15.75" customHeight="1">
      <c r="A30" s="43" t="s">
        <v>58</v>
      </c>
      <c r="B30" s="16" t="s">
        <v>28</v>
      </c>
      <c r="C30" s="16" t="s">
        <v>29</v>
      </c>
      <c r="D30" s="17" t="s">
        <v>57</v>
      </c>
      <c r="E30" s="24">
        <v>49.5</v>
      </c>
      <c r="F30" s="21">
        <v>190.2</v>
      </c>
      <c r="G30" s="21">
        <v>121.8</v>
      </c>
      <c r="H30" s="21">
        <v>156.6</v>
      </c>
      <c r="I30" s="21">
        <f t="shared" si="1"/>
        <v>82.33438485804416</v>
      </c>
      <c r="J30" s="24"/>
      <c r="K30" s="24"/>
      <c r="L30" s="34"/>
      <c r="M30" s="41">
        <f t="shared" si="3"/>
        <v>0</v>
      </c>
      <c r="N30" s="21">
        <v>190.2</v>
      </c>
      <c r="O30" s="21">
        <f t="shared" si="7"/>
        <v>100</v>
      </c>
      <c r="P30" s="24"/>
      <c r="Q30" s="24">
        <v>33.6</v>
      </c>
      <c r="R30" s="20"/>
      <c r="S30" s="20">
        <f t="shared" si="5"/>
        <v>33.6</v>
      </c>
    </row>
    <row r="31" spans="1:19" ht="16.5" customHeight="1">
      <c r="A31" s="43" t="s">
        <v>44</v>
      </c>
      <c r="B31" s="16" t="s">
        <v>28</v>
      </c>
      <c r="C31" s="16" t="s">
        <v>29</v>
      </c>
      <c r="D31" s="17" t="s">
        <v>8</v>
      </c>
      <c r="E31" s="24">
        <f>SUM(E32:E33)</f>
        <v>15079.4</v>
      </c>
      <c r="F31" s="24">
        <f>SUM(F32:F34)</f>
        <v>10260.6</v>
      </c>
      <c r="G31" s="21">
        <v>5461.3</v>
      </c>
      <c r="H31" s="24">
        <f>SUM(H32:H34)</f>
        <v>9714.1</v>
      </c>
      <c r="I31" s="21">
        <f t="shared" si="1"/>
        <v>94.67380075239265</v>
      </c>
      <c r="J31" s="24">
        <f>SUM(J32:J33)</f>
        <v>990.5</v>
      </c>
      <c r="K31" s="24">
        <f>SUM(K32:K33)</f>
        <v>720.4000000000001</v>
      </c>
      <c r="L31" s="34">
        <f t="shared" si="2"/>
        <v>72.7309439676931</v>
      </c>
      <c r="M31" s="42">
        <f t="shared" si="3"/>
        <v>-270.0999999999999</v>
      </c>
      <c r="N31" s="24">
        <f>SUM(N32:N34)</f>
        <v>10255.300000000001</v>
      </c>
      <c r="O31" s="21">
        <f t="shared" si="7"/>
        <v>99.9483461006179</v>
      </c>
      <c r="P31" s="24">
        <f>SUM(P32:P34)</f>
        <v>437.1</v>
      </c>
      <c r="Q31" s="24">
        <f>SUM(Q32:Q34)</f>
        <v>541.1</v>
      </c>
      <c r="R31" s="20">
        <f t="shared" si="4"/>
        <v>123.79318233813773</v>
      </c>
      <c r="S31" s="20">
        <f t="shared" si="5"/>
        <v>104</v>
      </c>
    </row>
    <row r="32" spans="1:19" ht="28.5" customHeight="1">
      <c r="A32" s="43" t="s">
        <v>74</v>
      </c>
      <c r="B32" s="16" t="s">
        <v>28</v>
      </c>
      <c r="C32" s="16">
        <v>410</v>
      </c>
      <c r="D32" s="17" t="s">
        <v>12</v>
      </c>
      <c r="E32" s="24">
        <v>11810.8</v>
      </c>
      <c r="F32" s="21">
        <v>7069.1</v>
      </c>
      <c r="G32" s="21">
        <v>4715.700000000001</v>
      </c>
      <c r="H32" s="21">
        <v>6806</v>
      </c>
      <c r="I32" s="21">
        <f t="shared" si="1"/>
        <v>96.27816836655302</v>
      </c>
      <c r="J32" s="24">
        <v>972.3</v>
      </c>
      <c r="K32" s="24">
        <v>550.2</v>
      </c>
      <c r="L32" s="34">
        <f t="shared" si="2"/>
        <v>56.58747300215984</v>
      </c>
      <c r="M32" s="41">
        <f t="shared" si="3"/>
        <v>-422.0999999999999</v>
      </c>
      <c r="N32" s="21">
        <v>7066.3</v>
      </c>
      <c r="O32" s="21">
        <f t="shared" si="7"/>
        <v>99.96039099743956</v>
      </c>
      <c r="P32" s="24">
        <v>231.9</v>
      </c>
      <c r="Q32" s="24">
        <v>260.2</v>
      </c>
      <c r="R32" s="20">
        <f t="shared" si="4"/>
        <v>112.20353600689951</v>
      </c>
      <c r="S32" s="20">
        <f t="shared" si="5"/>
        <v>28.299999999999983</v>
      </c>
    </row>
    <row r="33" spans="1:19" ht="30" customHeight="1">
      <c r="A33" s="43" t="s">
        <v>73</v>
      </c>
      <c r="B33" s="16" t="s">
        <v>28</v>
      </c>
      <c r="C33" s="16" t="s">
        <v>45</v>
      </c>
      <c r="D33" s="17" t="s">
        <v>16</v>
      </c>
      <c r="E33" s="4">
        <v>3268.6</v>
      </c>
      <c r="F33" s="10">
        <v>3167.4</v>
      </c>
      <c r="G33" s="21">
        <v>745.6</v>
      </c>
      <c r="H33" s="21">
        <v>2908.1</v>
      </c>
      <c r="I33" s="21">
        <f t="shared" si="1"/>
        <v>91.81347477426279</v>
      </c>
      <c r="J33" s="4">
        <v>18.2</v>
      </c>
      <c r="K33" s="4">
        <v>170.2</v>
      </c>
      <c r="L33" s="34">
        <f t="shared" si="2"/>
        <v>935.1648351648353</v>
      </c>
      <c r="M33" s="41">
        <f t="shared" si="3"/>
        <v>152</v>
      </c>
      <c r="N33" s="21">
        <v>3164.9</v>
      </c>
      <c r="O33" s="21">
        <f t="shared" si="7"/>
        <v>99.92107090989455</v>
      </c>
      <c r="P33" s="4">
        <v>205.2</v>
      </c>
      <c r="Q33" s="4">
        <v>256.8</v>
      </c>
      <c r="R33" s="20">
        <f t="shared" si="4"/>
        <v>125.14619883040936</v>
      </c>
      <c r="S33" s="20">
        <f t="shared" si="5"/>
        <v>51.60000000000002</v>
      </c>
    </row>
    <row r="34" spans="1:19" ht="29.25" customHeight="1">
      <c r="A34" s="43" t="s">
        <v>103</v>
      </c>
      <c r="B34" s="16"/>
      <c r="C34" s="16"/>
      <c r="D34" s="17" t="s">
        <v>104</v>
      </c>
      <c r="E34" s="4"/>
      <c r="F34" s="10">
        <v>24.1</v>
      </c>
      <c r="G34" s="21"/>
      <c r="H34" s="21"/>
      <c r="I34" s="21"/>
      <c r="J34" s="4"/>
      <c r="K34" s="4"/>
      <c r="L34" s="34"/>
      <c r="M34" s="41"/>
      <c r="N34" s="21">
        <v>24.1</v>
      </c>
      <c r="O34" s="21">
        <f t="shared" si="7"/>
        <v>100</v>
      </c>
      <c r="P34" s="4"/>
      <c r="Q34" s="4">
        <v>24.1</v>
      </c>
      <c r="R34" s="20"/>
      <c r="S34" s="20"/>
    </row>
    <row r="35" spans="1:19" ht="17.25" customHeight="1">
      <c r="A35" s="43" t="s">
        <v>46</v>
      </c>
      <c r="B35" s="16" t="s">
        <v>28</v>
      </c>
      <c r="C35" s="16" t="s">
        <v>29</v>
      </c>
      <c r="D35" s="17" t="s">
        <v>9</v>
      </c>
      <c r="E35" s="4">
        <v>6189.2</v>
      </c>
      <c r="F35" s="10">
        <v>2510.9</v>
      </c>
      <c r="G35" s="21">
        <v>1211.1</v>
      </c>
      <c r="H35" s="21">
        <v>2256.9</v>
      </c>
      <c r="I35" s="21">
        <f t="shared" si="1"/>
        <v>89.88410530088812</v>
      </c>
      <c r="J35" s="4">
        <v>340</v>
      </c>
      <c r="K35" s="4">
        <v>253.6</v>
      </c>
      <c r="L35" s="34">
        <f t="shared" si="2"/>
        <v>74.58823529411764</v>
      </c>
      <c r="M35" s="42">
        <f t="shared" si="3"/>
        <v>-86.4</v>
      </c>
      <c r="N35" s="21">
        <v>2508.9</v>
      </c>
      <c r="O35" s="21">
        <f t="shared" si="7"/>
        <v>99.92034728583377</v>
      </c>
      <c r="P35" s="4">
        <v>256.3</v>
      </c>
      <c r="Q35" s="4">
        <v>252</v>
      </c>
      <c r="R35" s="20">
        <f t="shared" si="4"/>
        <v>98.3222785797893</v>
      </c>
      <c r="S35" s="20">
        <f t="shared" si="5"/>
        <v>-4.300000000000011</v>
      </c>
    </row>
    <row r="36" spans="1:19" ht="17.25" customHeight="1">
      <c r="A36" s="43" t="s">
        <v>47</v>
      </c>
      <c r="B36" s="16" t="s">
        <v>28</v>
      </c>
      <c r="C36" s="16" t="s">
        <v>29</v>
      </c>
      <c r="D36" s="17" t="s">
        <v>10</v>
      </c>
      <c r="E36" s="4">
        <v>21.7</v>
      </c>
      <c r="F36" s="10">
        <v>7.1</v>
      </c>
      <c r="G36" s="21">
        <v>6</v>
      </c>
      <c r="H36" s="21">
        <v>7.1</v>
      </c>
      <c r="I36" s="21">
        <f t="shared" si="1"/>
        <v>100</v>
      </c>
      <c r="J36" s="4"/>
      <c r="K36" s="4">
        <v>-0.9</v>
      </c>
      <c r="L36" s="34"/>
      <c r="M36" s="41">
        <f t="shared" si="3"/>
        <v>-0.9</v>
      </c>
      <c r="N36" s="21">
        <v>7.8</v>
      </c>
      <c r="O36" s="21">
        <f t="shared" si="7"/>
        <v>109.85915492957747</v>
      </c>
      <c r="P36" s="4"/>
      <c r="Q36" s="4">
        <v>0.7</v>
      </c>
      <c r="R36" s="20"/>
      <c r="S36" s="20">
        <f t="shared" si="5"/>
        <v>0.7</v>
      </c>
    </row>
    <row r="37" spans="1:19" ht="0" customHeight="1" hidden="1">
      <c r="A37" s="43" t="s">
        <v>48</v>
      </c>
      <c r="B37" s="16" t="s">
        <v>28</v>
      </c>
      <c r="C37" s="16" t="s">
        <v>29</v>
      </c>
      <c r="D37" s="17" t="s">
        <v>24</v>
      </c>
      <c r="E37" s="3"/>
      <c r="F37" s="4"/>
      <c r="G37" s="20"/>
      <c r="H37" s="20">
        <v>0</v>
      </c>
      <c r="I37" s="2"/>
      <c r="J37" s="2"/>
      <c r="K37" s="2"/>
      <c r="L37" s="35"/>
      <c r="M37" s="2"/>
      <c r="N37" s="20">
        <f>H37+Q37</f>
        <v>0</v>
      </c>
      <c r="O37" s="2" t="e">
        <f t="shared" si="7"/>
        <v>#DIV/0!</v>
      </c>
      <c r="P37" s="2"/>
      <c r="Q37" s="2"/>
      <c r="R37" s="2"/>
      <c r="S37" s="2" t="e">
        <f>Q37/P37*100</f>
        <v>#DIV/0!</v>
      </c>
    </row>
    <row r="38" spans="1:19" ht="23.25" customHeight="1" hidden="1">
      <c r="A38" s="43" t="s">
        <v>49</v>
      </c>
      <c r="B38" s="16" t="s">
        <v>28</v>
      </c>
      <c r="C38" s="16" t="s">
        <v>29</v>
      </c>
      <c r="D38" s="17" t="s">
        <v>26</v>
      </c>
      <c r="E38" s="3"/>
      <c r="F38" s="4"/>
      <c r="G38" s="20"/>
      <c r="H38" s="20">
        <v>0</v>
      </c>
      <c r="I38" s="2"/>
      <c r="J38" s="2"/>
      <c r="K38" s="2"/>
      <c r="L38" s="35"/>
      <c r="M38" s="2"/>
      <c r="N38" s="20">
        <f>H38+Q38</f>
        <v>0</v>
      </c>
      <c r="O38" s="2" t="e">
        <f t="shared" si="7"/>
        <v>#DIV/0!</v>
      </c>
      <c r="P38" s="2"/>
      <c r="Q38" s="2"/>
      <c r="R38" s="2"/>
      <c r="S38" s="2" t="e">
        <f>Q38/P38*100</f>
        <v>#DIV/0!</v>
      </c>
    </row>
    <row r="39" spans="1:19" ht="20.25" customHeight="1">
      <c r="A39" s="8" t="s">
        <v>50</v>
      </c>
      <c r="B39" s="9" t="s">
        <v>28</v>
      </c>
      <c r="C39" s="9" t="s">
        <v>29</v>
      </c>
      <c r="D39" s="6" t="s">
        <v>11</v>
      </c>
      <c r="E39" s="23">
        <f>SUM(E40:E47)</f>
        <v>499887.5</v>
      </c>
      <c r="F39" s="23">
        <f>SUM(F40:F47)</f>
        <v>680107.5</v>
      </c>
      <c r="G39" s="23">
        <v>306971.60000000003</v>
      </c>
      <c r="H39" s="23">
        <f>SUM(H40:H47)</f>
        <v>541208.9</v>
      </c>
      <c r="I39" s="20">
        <f>H39/F39*100</f>
        <v>79.57696393584838</v>
      </c>
      <c r="J39" s="2"/>
      <c r="K39" s="23">
        <f>SUM(K40:K47)</f>
        <v>43921.1</v>
      </c>
      <c r="L39" s="35"/>
      <c r="M39" s="2"/>
      <c r="N39" s="23">
        <f>SUM(N40:N47)</f>
        <v>620194.9</v>
      </c>
      <c r="O39" s="20">
        <f t="shared" si="7"/>
        <v>91.1907161735461</v>
      </c>
      <c r="P39" s="2"/>
      <c r="Q39" s="23">
        <f>SUM(Q40:Q47)</f>
        <v>76443.4</v>
      </c>
      <c r="R39" s="20"/>
      <c r="S39" s="20"/>
    </row>
    <row r="40" spans="1:19" ht="19.5" customHeight="1">
      <c r="A40" s="43" t="s">
        <v>80</v>
      </c>
      <c r="B40" s="16" t="s">
        <v>28</v>
      </c>
      <c r="C40" s="16" t="s">
        <v>51</v>
      </c>
      <c r="D40" s="12" t="s">
        <v>81</v>
      </c>
      <c r="E40" s="4"/>
      <c r="F40" s="4">
        <v>36577.4</v>
      </c>
      <c r="G40" s="21">
        <v>17016.8</v>
      </c>
      <c r="H40" s="21">
        <v>23747.5</v>
      </c>
      <c r="I40" s="21">
        <f>H40/F40*100</f>
        <v>64.92396944561396</v>
      </c>
      <c r="J40" s="28"/>
      <c r="K40" s="28">
        <v>346.3</v>
      </c>
      <c r="L40" s="36"/>
      <c r="M40" s="2"/>
      <c r="N40" s="21">
        <v>36577.4</v>
      </c>
      <c r="O40" s="21">
        <f t="shared" si="7"/>
        <v>100</v>
      </c>
      <c r="P40" s="28"/>
      <c r="Q40" s="28">
        <v>9829.9</v>
      </c>
      <c r="R40" s="21"/>
      <c r="S40" s="21"/>
    </row>
    <row r="41" spans="1:19" ht="20.25" customHeight="1">
      <c r="A41" s="43" t="s">
        <v>52</v>
      </c>
      <c r="B41" s="16" t="s">
        <v>28</v>
      </c>
      <c r="C41" s="16" t="s">
        <v>51</v>
      </c>
      <c r="D41" s="5" t="s">
        <v>70</v>
      </c>
      <c r="E41" s="4">
        <v>50694.7</v>
      </c>
      <c r="F41" s="4">
        <v>72340.6</v>
      </c>
      <c r="G41" s="21"/>
      <c r="H41" s="21">
        <v>25989</v>
      </c>
      <c r="I41" s="21"/>
      <c r="J41" s="28"/>
      <c r="K41" s="28"/>
      <c r="L41" s="36"/>
      <c r="M41" s="2"/>
      <c r="N41" s="21">
        <v>29645.9</v>
      </c>
      <c r="O41" s="21">
        <f t="shared" si="7"/>
        <v>40.9809982222984</v>
      </c>
      <c r="P41" s="28"/>
      <c r="Q41" s="10">
        <v>3656.9</v>
      </c>
      <c r="R41" s="21"/>
      <c r="S41" s="21"/>
    </row>
    <row r="42" spans="1:19" ht="20.25" customHeight="1">
      <c r="A42" s="43" t="s">
        <v>53</v>
      </c>
      <c r="B42" s="16" t="s">
        <v>28</v>
      </c>
      <c r="C42" s="16" t="s">
        <v>51</v>
      </c>
      <c r="D42" s="7" t="s">
        <v>107</v>
      </c>
      <c r="E42" s="4">
        <v>392791.1</v>
      </c>
      <c r="F42" s="4">
        <v>550776.2</v>
      </c>
      <c r="G42" s="21">
        <v>285361.1</v>
      </c>
      <c r="H42" s="21">
        <v>476317.9</v>
      </c>
      <c r="I42" s="21">
        <f>H42/F42*100</f>
        <v>86.4812059780361</v>
      </c>
      <c r="J42" s="28"/>
      <c r="K42" s="28">
        <v>37024.6</v>
      </c>
      <c r="L42" s="36"/>
      <c r="M42" s="2"/>
      <c r="N42" s="21">
        <v>538195.2</v>
      </c>
      <c r="O42" s="21">
        <f t="shared" si="7"/>
        <v>97.71576912727892</v>
      </c>
      <c r="P42" s="28"/>
      <c r="Q42" s="28">
        <v>61877.4</v>
      </c>
      <c r="R42" s="21"/>
      <c r="S42" s="21"/>
    </row>
    <row r="43" spans="1:19" ht="51" customHeight="1">
      <c r="A43" s="43" t="s">
        <v>76</v>
      </c>
      <c r="B43" s="16" t="s">
        <v>28</v>
      </c>
      <c r="C43" s="16" t="s">
        <v>51</v>
      </c>
      <c r="D43" s="7" t="s">
        <v>77</v>
      </c>
      <c r="E43" s="4">
        <v>6450.8</v>
      </c>
      <c r="F43" s="4">
        <v>16146.8</v>
      </c>
      <c r="G43" s="21">
        <v>4456.7</v>
      </c>
      <c r="H43" s="21">
        <v>8730.3</v>
      </c>
      <c r="I43" s="21">
        <f>H43/F43*100</f>
        <v>54.068298362523834</v>
      </c>
      <c r="J43" s="28"/>
      <c r="K43" s="28">
        <v>217.6</v>
      </c>
      <c r="L43" s="36"/>
      <c r="M43" s="2"/>
      <c r="N43" s="21">
        <v>15663.2</v>
      </c>
      <c r="O43" s="21">
        <f t="shared" si="7"/>
        <v>97.00497931478684</v>
      </c>
      <c r="P43" s="28"/>
      <c r="Q43" s="28">
        <v>1084.2</v>
      </c>
      <c r="R43" s="21"/>
      <c r="S43" s="21"/>
    </row>
    <row r="44" spans="1:19" ht="36.75" customHeight="1">
      <c r="A44" s="43" t="s">
        <v>97</v>
      </c>
      <c r="B44" s="16" t="s">
        <v>28</v>
      </c>
      <c r="C44" s="16" t="s">
        <v>51</v>
      </c>
      <c r="D44" s="7" t="s">
        <v>96</v>
      </c>
      <c r="E44" s="4"/>
      <c r="F44" s="4">
        <v>4060</v>
      </c>
      <c r="G44" s="21"/>
      <c r="H44" s="21">
        <v>6381</v>
      </c>
      <c r="I44" s="21"/>
      <c r="J44" s="28"/>
      <c r="K44" s="28"/>
      <c r="L44" s="36"/>
      <c r="M44" s="2"/>
      <c r="N44" s="21">
        <v>61.3</v>
      </c>
      <c r="O44" s="21">
        <f t="shared" si="7"/>
        <v>1.5098522167487685</v>
      </c>
      <c r="P44" s="28"/>
      <c r="Q44" s="28"/>
      <c r="R44" s="21"/>
      <c r="S44" s="21"/>
    </row>
    <row r="45" spans="1:19" ht="16.5" customHeight="1">
      <c r="A45" s="43" t="s">
        <v>78</v>
      </c>
      <c r="B45" s="16" t="s">
        <v>28</v>
      </c>
      <c r="C45" s="16" t="s">
        <v>51</v>
      </c>
      <c r="D45" s="5" t="s">
        <v>79</v>
      </c>
      <c r="E45" s="4">
        <v>50000</v>
      </c>
      <c r="F45" s="4">
        <v>206.5</v>
      </c>
      <c r="G45" s="21">
        <v>206.5</v>
      </c>
      <c r="H45" s="21">
        <v>206.5</v>
      </c>
      <c r="I45" s="21"/>
      <c r="J45" s="28"/>
      <c r="K45" s="28">
        <v>6381</v>
      </c>
      <c r="L45" s="36"/>
      <c r="M45" s="2"/>
      <c r="N45" s="21">
        <v>206.5</v>
      </c>
      <c r="O45" s="21">
        <f t="shared" si="7"/>
        <v>100</v>
      </c>
      <c r="P45" s="28"/>
      <c r="Q45" s="28">
        <v>0</v>
      </c>
      <c r="R45" s="21"/>
      <c r="S45" s="21"/>
    </row>
    <row r="46" spans="1:19" ht="30" customHeight="1">
      <c r="A46" s="43" t="s">
        <v>105</v>
      </c>
      <c r="B46" s="16"/>
      <c r="C46" s="16"/>
      <c r="D46" s="5" t="s">
        <v>106</v>
      </c>
      <c r="E46" s="4"/>
      <c r="F46" s="4"/>
      <c r="G46" s="21"/>
      <c r="H46" s="21"/>
      <c r="I46" s="21"/>
      <c r="J46" s="28"/>
      <c r="K46" s="28"/>
      <c r="L46" s="36"/>
      <c r="M46" s="2"/>
      <c r="N46" s="21">
        <v>13.6</v>
      </c>
      <c r="O46" s="21"/>
      <c r="P46" s="28"/>
      <c r="Q46" s="28"/>
      <c r="R46" s="21"/>
      <c r="S46" s="21"/>
    </row>
    <row r="47" spans="1:19" ht="17.25" customHeight="1">
      <c r="A47" s="43" t="s">
        <v>64</v>
      </c>
      <c r="B47" s="16" t="s">
        <v>28</v>
      </c>
      <c r="C47" s="16">
        <v>151</v>
      </c>
      <c r="D47" s="5" t="s">
        <v>65</v>
      </c>
      <c r="E47" s="4">
        <v>-49.1</v>
      </c>
      <c r="F47" s="4"/>
      <c r="G47" s="21">
        <v>-69.5</v>
      </c>
      <c r="H47" s="21">
        <v>-163.3</v>
      </c>
      <c r="I47" s="21"/>
      <c r="J47" s="28"/>
      <c r="K47" s="28">
        <v>-48.4</v>
      </c>
      <c r="L47" s="36"/>
      <c r="M47" s="2"/>
      <c r="N47" s="21">
        <v>-168.2</v>
      </c>
      <c r="O47" s="21"/>
      <c r="P47" s="28"/>
      <c r="Q47" s="28">
        <v>-5</v>
      </c>
      <c r="R47" s="21"/>
      <c r="S47" s="21"/>
    </row>
    <row r="48" spans="1:19" ht="18.75" customHeight="1">
      <c r="A48" s="46"/>
      <c r="B48" s="2"/>
      <c r="C48" s="2"/>
      <c r="D48" s="13" t="s">
        <v>82</v>
      </c>
      <c r="E48" s="29">
        <f>SUM(E4,E39)</f>
        <v>771487.4</v>
      </c>
      <c r="F48" s="29">
        <f>SUM(F4,F39)</f>
        <v>907093</v>
      </c>
      <c r="G48" s="20">
        <v>418990.6000000001</v>
      </c>
      <c r="H48" s="20">
        <f>H39+H4</f>
        <v>748316.8</v>
      </c>
      <c r="I48" s="20">
        <f>H48/F48*100</f>
        <v>82.49614978838994</v>
      </c>
      <c r="J48" s="29"/>
      <c r="K48" s="29">
        <f>SUM(K4,K39)</f>
        <v>64236.99999999999</v>
      </c>
      <c r="L48" s="33"/>
      <c r="M48" s="2"/>
      <c r="N48" s="29">
        <f>SUM(N4,N39)</f>
        <v>851226.4</v>
      </c>
      <c r="O48" s="20">
        <f>N48/F48*100</f>
        <v>93.84113867045606</v>
      </c>
      <c r="P48" s="29"/>
      <c r="Q48" s="29">
        <f>SUM(Q4,Q39)</f>
        <v>100367</v>
      </c>
      <c r="R48" s="20"/>
      <c r="S48" s="20"/>
    </row>
    <row r="49" ht="12.75" customHeight="1"/>
    <row r="51" ht="7.5" customHeight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</sheetData>
  <sheetProtection/>
  <mergeCells count="3">
    <mergeCell ref="A3:C3"/>
    <mergeCell ref="A2:C2"/>
    <mergeCell ref="A1:S1"/>
  </mergeCells>
  <printOptions horizontalCentered="1"/>
  <pageMargins left="0.1968503937007874" right="0.1968503937007874" top="0.7086614173228347" bottom="0.1968503937007874" header="0.7086614173228347" footer="0"/>
  <pageSetup blackAndWhite="1"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Грязовецкого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</dc:creator>
  <cp:keywords/>
  <dc:description/>
  <cp:lastModifiedBy>buh4</cp:lastModifiedBy>
  <cp:lastPrinted>2015-01-17T11:44:57Z</cp:lastPrinted>
  <dcterms:created xsi:type="dcterms:W3CDTF">2004-12-09T07:13:42Z</dcterms:created>
  <dcterms:modified xsi:type="dcterms:W3CDTF">2015-02-27T10:33:19Z</dcterms:modified>
  <cp:category/>
  <cp:version/>
  <cp:contentType/>
  <cp:contentStatus/>
</cp:coreProperties>
</file>