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9\fu\Общая\отдел форм и испо бюдж\2022\отчет за 1 квартал 2022\"/>
    </mc:Choice>
  </mc:AlternateContent>
  <bookViews>
    <workbookView xWindow="0" yWindow="60" windowWidth="28800" windowHeight="11670"/>
  </bookViews>
  <sheets>
    <sheet name="Отчет" sheetId="2" r:id="rId1"/>
  </sheets>
  <definedNames>
    <definedName name="бЮДЖЕТ_2005_НОВ.КЛ." localSheetId="0">Отчет!$B$1:$B$46</definedName>
  </definedNames>
  <calcPr calcId="152511"/>
</workbook>
</file>

<file path=xl/calcChain.xml><?xml version="1.0" encoding="utf-8"?>
<calcChain xmlns="http://schemas.openxmlformats.org/spreadsheetml/2006/main">
  <c r="H26" i="2" l="1"/>
  <c r="I26" i="2"/>
  <c r="J26" i="2"/>
  <c r="G26" i="2"/>
  <c r="E31" i="2"/>
  <c r="E18" i="2"/>
  <c r="J36" i="2"/>
  <c r="I34" i="2"/>
  <c r="H34" i="2"/>
  <c r="G34" i="2"/>
  <c r="F31" i="2"/>
  <c r="F18" i="2"/>
  <c r="D18" i="2" l="1"/>
  <c r="D31" i="2"/>
  <c r="C31" i="2"/>
  <c r="C18" i="2"/>
  <c r="E37" i="2"/>
  <c r="E28" i="2"/>
  <c r="E17" i="2" s="1"/>
  <c r="E10" i="2"/>
  <c r="E7" i="2"/>
  <c r="E6" i="2" l="1"/>
  <c r="E5" i="2" s="1"/>
  <c r="E47" i="2" s="1"/>
  <c r="I46" i="2"/>
  <c r="C37" i="2"/>
  <c r="C28" i="2"/>
  <c r="C10" i="2"/>
  <c r="C7" i="2"/>
  <c r="F10" i="2"/>
  <c r="C6" i="2" l="1"/>
  <c r="C17" i="2"/>
  <c r="C5" i="2" l="1"/>
  <c r="C47" i="2" s="1"/>
  <c r="F37" i="2"/>
  <c r="D37" i="2"/>
  <c r="F28" i="2" l="1"/>
  <c r="F17" i="2" s="1"/>
  <c r="D10" i="2"/>
  <c r="I45" i="2" l="1"/>
  <c r="F7" i="2" l="1"/>
  <c r="F6" i="2" s="1"/>
  <c r="G41" i="2" l="1"/>
  <c r="D28" i="2"/>
  <c r="D7" i="2"/>
  <c r="D17" i="2" l="1"/>
  <c r="D6" i="2"/>
  <c r="D5" i="2" l="1"/>
  <c r="D47" i="2" s="1"/>
  <c r="J41" i="2"/>
  <c r="I41" i="2"/>
  <c r="H41" i="2"/>
  <c r="J40" i="2"/>
  <c r="I40" i="2"/>
  <c r="H40" i="2"/>
  <c r="G40" i="2"/>
  <c r="J39" i="2"/>
  <c r="I39" i="2"/>
  <c r="H39" i="2"/>
  <c r="G39" i="2"/>
  <c r="J38" i="2"/>
  <c r="I38" i="2"/>
  <c r="H38" i="2"/>
  <c r="G38" i="2"/>
  <c r="I36" i="2"/>
  <c r="J35" i="2"/>
  <c r="I35" i="2"/>
  <c r="H35" i="2"/>
  <c r="G35" i="2"/>
  <c r="J33" i="2"/>
  <c r="I33" i="2"/>
  <c r="H33" i="2"/>
  <c r="G33" i="2"/>
  <c r="J32" i="2"/>
  <c r="I32" i="2"/>
  <c r="H32" i="2"/>
  <c r="G32" i="2"/>
  <c r="I31" i="2"/>
  <c r="J29" i="2"/>
  <c r="I29" i="2"/>
  <c r="H29" i="2"/>
  <c r="G29" i="2"/>
  <c r="J28" i="2"/>
  <c r="J27" i="2"/>
  <c r="I27" i="2"/>
  <c r="H27" i="2"/>
  <c r="G27" i="2"/>
  <c r="J24" i="2"/>
  <c r="I24" i="2"/>
  <c r="H24" i="2"/>
  <c r="G24" i="2"/>
  <c r="H21" i="2"/>
  <c r="G21" i="2"/>
  <c r="J20" i="2"/>
  <c r="I20" i="2"/>
  <c r="H20" i="2"/>
  <c r="G20" i="2"/>
  <c r="I19" i="2"/>
  <c r="H19" i="2"/>
  <c r="G19" i="2"/>
  <c r="J15" i="2"/>
  <c r="I15" i="2"/>
  <c r="H15" i="2"/>
  <c r="G15" i="2"/>
  <c r="J14" i="2"/>
  <c r="I14" i="2"/>
  <c r="H14" i="2"/>
  <c r="G14" i="2"/>
  <c r="J12" i="2"/>
  <c r="I12" i="2"/>
  <c r="J11" i="2"/>
  <c r="I11" i="2"/>
  <c r="H11" i="2"/>
  <c r="G11" i="2"/>
  <c r="G10" i="2"/>
  <c r="J9" i="2"/>
  <c r="I9" i="2"/>
  <c r="H9" i="2"/>
  <c r="G9" i="2"/>
  <c r="J8" i="2"/>
  <c r="I8" i="2"/>
  <c r="H8" i="2"/>
  <c r="G8" i="2"/>
  <c r="I7" i="2"/>
  <c r="I37" i="2" l="1"/>
  <c r="G18" i="2"/>
  <c r="F5" i="2"/>
  <c r="G28" i="2"/>
  <c r="I28" i="2"/>
  <c r="H7" i="2"/>
  <c r="J7" i="2"/>
  <c r="H31" i="2"/>
  <c r="J31" i="2"/>
  <c r="G7" i="2"/>
  <c r="H10" i="2"/>
  <c r="H18" i="2"/>
  <c r="H28" i="2"/>
  <c r="G31" i="2"/>
  <c r="F47" i="2" l="1"/>
  <c r="G47" i="2" s="1"/>
  <c r="I5" i="2"/>
  <c r="H17" i="2"/>
  <c r="G17" i="2"/>
  <c r="H6" i="2"/>
  <c r="G6" i="2"/>
  <c r="G5" i="2" l="1"/>
  <c r="H5" i="2"/>
  <c r="H47" i="2" l="1"/>
  <c r="G37" i="2"/>
  <c r="H37" i="2"/>
  <c r="J37" i="2"/>
  <c r="J10" i="2"/>
  <c r="I13" i="2"/>
  <c r="I10" i="2" l="1"/>
  <c r="I6" i="2" l="1"/>
  <c r="J6" i="2"/>
  <c r="J21" i="2"/>
  <c r="J18" i="2" s="1"/>
  <c r="I21" i="2"/>
  <c r="I30" i="2"/>
  <c r="I25" i="2"/>
  <c r="I18" i="2" l="1"/>
  <c r="I17" i="2"/>
  <c r="J17" i="2" l="1"/>
  <c r="J5" i="2"/>
  <c r="J47" i="2" l="1"/>
  <c r="I47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<sst xmlns="http://schemas.openxmlformats.org/spreadsheetml/2006/main" count="94" uniqueCount="94">
  <si>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</si>
  <si>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</si>
  <si>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</si>
  <si>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</si>
  <si>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</si>
  <si>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</si>
  <si>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</si>
  <si>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</si>
  <si>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</si>
  <si>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</si>
  <si>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</si>
  <si>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</si>
  <si>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</si>
  <si>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</si>
  <si>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</si>
  <si>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</si>
  <si>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</si>
  <si>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</si>
  <si>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</si>
  <si>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</si>
  <si>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</si>
  <si>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</si>
  <si>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</si>
  <si>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</si>
  <si>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</si>
  <si>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</si>
  <si>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</si>
  <si>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</si>
  <si>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</si>
  <si>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</si>
  <si>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</si>
  <si>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</si>
  <si>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</si>
  <si>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</si>
  <si>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</si>
  <si>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</si>
  <si>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</si>
  <si>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</si>
  <si>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</si>
  <si>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</si>
  <si>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</si>
  <si>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</si>
  <si>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</si>
  <si>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</si>
  <si>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</si>
  <si>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</si>
  <si>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</si>
  <si>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</si>
  <si>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</si>
  <si>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</si>
  <si>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</si>
  <si>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</si>
  <si>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</si>
  <si>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</si>
  <si>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</si>
  <si>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</si>
  <si>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</si>
  <si>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</si>
  <si>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</si>
  <si>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</si>
  <si>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</si>
  <si>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</si>
  <si>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</si>
  <si>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</si>
  <si>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</si>
  <si>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</si>
  <si>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</si>
  <si>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</si>
  <si>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</si>
  <si>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</si>
  <si>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</si>
  <si>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</si>
  <si>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</si>
  <si>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</si>
  <si>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</si>
  <si>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</si>
  <si>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</si>
  <si>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2 02 09000 05</t>
  </si>
  <si>
    <t xml:space="preserve">Прочие безвозмездные поступления из бюджетов субъектов </t>
  </si>
  <si>
    <t>Исполнено на 01.04.2021 г.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</si>
  <si>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1 квартал 2022 года в сравнении с аналогичным периодом 2021 года, (тыс. руб.)</t>
  </si>
  <si>
    <t>Исполнено на 01.04.2022 г.</t>
  </si>
  <si>
    <t>Первонач-й бюджет         2022 год</t>
  </si>
  <si>
    <t>Утвержден-й бюджет         2022 год</t>
  </si>
  <si>
    <t>Рост (снижение)  поступлений на 01.04.2022 г. к 01.04.2021 г., тыс. руб.</t>
  </si>
  <si>
    <t>Рост (снижение)  поступлений на 01.04.2022 г. к 01.04.2021 г.,%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</si>
  <si>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</si>
  <si>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примененим упрощенной систем налогообложения</t>
  </si>
  <si>
    <t>2 11 05025 05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</si>
  <si>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бюджетных и автономных учреждений)</t>
  </si>
  <si>
    <t>1 11 05313 05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</si>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</sst>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164" fontId="16" fillId="0" borderId="2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16" fillId="0" borderId="1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H44" sqref="H44"/>
    </sheetView>
  </sheetViews>
  <sheetFormatPr defaultColWidth="9.140625" defaultRowHeight="11.25" x14ac:dyDescent="0.2"/>
  <cols>
    <col min="1" max="1" width="15" style="1" customWidth="1"/>
    <col min="2" max="2" width="84.140625" style="1" customWidth="1"/>
    <col min="3" max="3" width="13.7109375" style="1" customWidth="1"/>
    <col min="4" max="4" width="12.85546875" style="1" customWidth="1"/>
    <col min="5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38.25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 x14ac:dyDescent="0.2">
      <c r="A2" s="30" t="s">
        <v>42</v>
      </c>
      <c r="B2" s="32" t="s">
        <v>14</v>
      </c>
      <c r="C2" s="34" t="s">
        <v>82</v>
      </c>
      <c r="D2" s="35" t="s">
        <v>83</v>
      </c>
      <c r="E2" s="35" t="s">
        <v>79</v>
      </c>
      <c r="F2" s="35" t="s">
        <v>81</v>
      </c>
      <c r="G2" s="35" t="s">
        <v>70</v>
      </c>
      <c r="H2" s="35" t="s">
        <v>69</v>
      </c>
      <c r="I2" s="28" t="s">
        <v>84</v>
      </c>
      <c r="J2" s="28" t="s">
        <v>85</v>
      </c>
    </row>
    <row r="3" spans="1:10" ht="39" customHeight="1" x14ac:dyDescent="0.2">
      <c r="A3" s="31"/>
      <c r="B3" s="33"/>
      <c r="C3" s="34"/>
      <c r="D3" s="36"/>
      <c r="E3" s="36"/>
      <c r="F3" s="36"/>
      <c r="G3" s="36"/>
      <c r="H3" s="36"/>
      <c r="I3" s="29"/>
      <c r="J3" s="29"/>
    </row>
    <row r="4" spans="1:10" x14ac:dyDescent="0.2">
      <c r="A4" s="20">
        <v>1</v>
      </c>
      <c r="B4" s="21">
        <v>2</v>
      </c>
      <c r="C4" s="21">
        <v>3</v>
      </c>
      <c r="D4" s="21">
        <v>4</v>
      </c>
      <c r="E4" s="19">
        <v>6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ht="16.5" x14ac:dyDescent="0.25">
      <c r="A5" s="9" t="s">
        <v>25</v>
      </c>
      <c r="B5" s="2" t="s">
        <v>0</v>
      </c>
      <c r="C5" s="4">
        <f>SUM(C6,C17)</f>
        <v>425378.6</v>
      </c>
      <c r="D5" s="4">
        <f>SUM(D6,D17)</f>
        <v>425378.6</v>
      </c>
      <c r="E5" s="4">
        <f>SUM(E6,E17)</f>
        <v>158788</v>
      </c>
      <c r="F5" s="4">
        <f>SUM(F6,F17)</f>
        <v>107387.29999999999</v>
      </c>
      <c r="G5" s="4">
        <f>F5/C5*100</f>
        <v>25.24511106106419</v>
      </c>
      <c r="H5" s="4">
        <f>F5/D5*100</f>
        <v>25.24511106106419</v>
      </c>
      <c r="I5" s="4">
        <f>F5-E5</f>
        <v>-51400.700000000012</v>
      </c>
      <c r="J5" s="4">
        <f t="shared" ref="J5:J12" si="0">F5/E5*100</f>
        <v>67.629354863087883</v>
      </c>
    </row>
    <row r="6" spans="1:10" ht="16.5" x14ac:dyDescent="0.25">
      <c r="A6" s="9"/>
      <c r="B6" s="14" t="s">
        <v>17</v>
      </c>
      <c r="C6" s="4">
        <f>SUM(C7,C9,C10,C15,C16)</f>
        <v>413523</v>
      </c>
      <c r="D6" s="4">
        <f>SUM(D7,D9,D10,D15,D16)</f>
        <v>413523</v>
      </c>
      <c r="E6" s="4">
        <f>SUM(E7,E9,E10,E15,E16)</f>
        <v>152643.79999999999</v>
      </c>
      <c r="F6" s="4">
        <f>SUM(F7,F9,F10,F15,F16)</f>
        <v>103584.79999999999</v>
      </c>
      <c r="G6" s="5">
        <f t="shared" ref="G6:G41" si="1">F6/C6*100</f>
        <v>25.049344292820468</v>
      </c>
      <c r="H6" s="5">
        <f t="shared" ref="H6:H47" si="2">F6/D6*100</f>
        <v>25.049344292820468</v>
      </c>
      <c r="I6" s="4">
        <f t="shared" ref="I6:I47" si="3">F6-E6</f>
        <v>-49059</v>
      </c>
      <c r="J6" s="4">
        <f t="shared" si="0"/>
        <v>67.860469930649003</v>
      </c>
    </row>
    <row r="7" spans="1:10" ht="16.5" x14ac:dyDescent="0.25">
      <c r="A7" s="10" t="s">
        <v>26</v>
      </c>
      <c r="B7" s="13" t="s">
        <v>1</v>
      </c>
      <c r="C7" s="22">
        <f>C8</f>
        <v>345018.1</v>
      </c>
      <c r="D7" s="22">
        <f>D8</f>
        <v>345018.1</v>
      </c>
      <c r="E7" s="22">
        <f t="shared" ref="E7:F7" si="4">E8</f>
        <v>136241.60000000001</v>
      </c>
      <c r="F7" s="22">
        <f t="shared" si="4"/>
        <v>86750.9</v>
      </c>
      <c r="G7" s="5">
        <f t="shared" si="1"/>
        <v>25.143869263670517</v>
      </c>
      <c r="H7" s="5">
        <f t="shared" si="2"/>
        <v>25.143869263670517</v>
      </c>
      <c r="I7" s="5">
        <f t="shared" si="3"/>
        <v>-49490.700000000012</v>
      </c>
      <c r="J7" s="5">
        <f t="shared" si="0"/>
        <v>63.674310929994945</v>
      </c>
    </row>
    <row r="8" spans="1:10" ht="16.5" x14ac:dyDescent="0.25">
      <c r="A8" s="10" t="s">
        <v>27</v>
      </c>
      <c r="B8" s="6" t="s">
        <v>2</v>
      </c>
      <c r="C8" s="22">
        <v>345018.1</v>
      </c>
      <c r="D8" s="22">
        <v>345018.1</v>
      </c>
      <c r="E8" s="22">
        <v>136241.60000000001</v>
      </c>
      <c r="F8" s="22">
        <v>86750.9</v>
      </c>
      <c r="G8" s="5">
        <f t="shared" si="1"/>
        <v>25.143869263670517</v>
      </c>
      <c r="H8" s="5">
        <f t="shared" si="2"/>
        <v>25.143869263670517</v>
      </c>
      <c r="I8" s="5">
        <f t="shared" si="3"/>
        <v>-49490.700000000012</v>
      </c>
      <c r="J8" s="5">
        <f t="shared" si="0"/>
        <v>63.674310929994945</v>
      </c>
    </row>
    <row r="9" spans="1:10" ht="16.5" x14ac:dyDescent="0.25">
      <c r="A9" s="10" t="s">
        <v>60</v>
      </c>
      <c r="B9" s="13" t="s">
        <v>57</v>
      </c>
      <c r="C9" s="22">
        <v>19967</v>
      </c>
      <c r="D9" s="22">
        <v>19967</v>
      </c>
      <c r="E9" s="22">
        <v>4539.5</v>
      </c>
      <c r="F9" s="22">
        <v>5443.2</v>
      </c>
      <c r="G9" s="5">
        <f t="shared" si="1"/>
        <v>27.26098061801973</v>
      </c>
      <c r="H9" s="5">
        <f t="shared" si="2"/>
        <v>27.26098061801973</v>
      </c>
      <c r="I9" s="5">
        <f t="shared" si="3"/>
        <v>903.69999999999982</v>
      </c>
      <c r="J9" s="5">
        <f t="shared" si="0"/>
        <v>119.90747879722437</v>
      </c>
    </row>
    <row r="10" spans="1:10" ht="16.5" x14ac:dyDescent="0.25">
      <c r="A10" s="10" t="s">
        <v>28</v>
      </c>
      <c r="B10" s="16" t="s">
        <v>3</v>
      </c>
      <c r="C10" s="22">
        <f>C11+C12+C13+C14</f>
        <v>44217.9</v>
      </c>
      <c r="D10" s="22">
        <f>D11+D12+D13+D14</f>
        <v>44217.9</v>
      </c>
      <c r="E10" s="22">
        <f>E11+E12+E13+E14</f>
        <v>10778.9</v>
      </c>
      <c r="F10" s="22">
        <f>F11+F12+F13+F14</f>
        <v>10287.4</v>
      </c>
      <c r="G10" s="5">
        <f t="shared" si="1"/>
        <v>23.265238738158075</v>
      </c>
      <c r="H10" s="5">
        <f t="shared" si="2"/>
        <v>23.265238738158075</v>
      </c>
      <c r="I10" s="5">
        <f t="shared" si="3"/>
        <v>-491.5</v>
      </c>
      <c r="J10" s="5">
        <f t="shared" si="0"/>
        <v>95.440165508539835</v>
      </c>
    </row>
    <row r="11" spans="1:10" ht="16.5" x14ac:dyDescent="0.25">
      <c r="A11" s="10" t="s">
        <v>66</v>
      </c>
      <c r="B11" s="6" t="s">
        <v>87</v>
      </c>
      <c r="C11" s="22">
        <v>42370.6</v>
      </c>
      <c r="D11" s="22">
        <v>42370.6</v>
      </c>
      <c r="E11" s="22">
        <v>5934.8</v>
      </c>
      <c r="F11" s="22">
        <v>9684.6</v>
      </c>
      <c r="G11" s="5">
        <f t="shared" si="1"/>
        <v>22.856886614775341</v>
      </c>
      <c r="H11" s="5">
        <f t="shared" si="2"/>
        <v>22.856886614775341</v>
      </c>
      <c r="I11" s="5">
        <f t="shared" si="3"/>
        <v>3749.8</v>
      </c>
      <c r="J11" s="5">
        <f t="shared" si="0"/>
        <v>163.18325807103861</v>
      </c>
    </row>
    <row r="12" spans="1:10" ht="16.5" x14ac:dyDescent="0.25">
      <c r="A12" s="10" t="s">
        <v>48</v>
      </c>
      <c r="B12" s="6" t="s">
        <v>4</v>
      </c>
      <c r="C12" s="22">
        <v>0</v>
      </c>
      <c r="D12" s="22">
        <v>0</v>
      </c>
      <c r="E12" s="22">
        <v>4271.7</v>
      </c>
      <c r="F12" s="22">
        <v>39.9</v>
      </c>
      <c r="G12" s="5">
        <v>0</v>
      </c>
      <c r="H12" s="5">
        <v>0</v>
      </c>
      <c r="I12" s="5">
        <f t="shared" si="3"/>
        <v>-4231.8</v>
      </c>
      <c r="J12" s="5">
        <f t="shared" si="0"/>
        <v>0.93405435774984202</v>
      </c>
    </row>
    <row r="13" spans="1:10" ht="16.5" x14ac:dyDescent="0.25">
      <c r="A13" s="10" t="s">
        <v>47</v>
      </c>
      <c r="B13" s="6" t="s">
        <v>15</v>
      </c>
      <c r="C13" s="5">
        <v>0</v>
      </c>
      <c r="D13" s="5">
        <v>0</v>
      </c>
      <c r="E13" s="22">
        <v>0</v>
      </c>
      <c r="F13" s="22">
        <v>5.9</v>
      </c>
      <c r="G13" s="5">
        <v>0</v>
      </c>
      <c r="H13" s="5">
        <v>0</v>
      </c>
      <c r="I13" s="5">
        <f t="shared" si="3"/>
        <v>5.9</v>
      </c>
      <c r="J13" s="5">
        <v>0</v>
      </c>
    </row>
    <row r="14" spans="1:10" ht="27" x14ac:dyDescent="0.25">
      <c r="A14" s="10" t="s">
        <v>51</v>
      </c>
      <c r="B14" s="6" t="s">
        <v>86</v>
      </c>
      <c r="C14" s="5">
        <v>1847.3</v>
      </c>
      <c r="D14" s="5">
        <v>1847.3</v>
      </c>
      <c r="E14" s="22">
        <v>572.4</v>
      </c>
      <c r="F14" s="22">
        <v>557</v>
      </c>
      <c r="G14" s="5">
        <f t="shared" si="1"/>
        <v>30.152113895956262</v>
      </c>
      <c r="H14" s="5">
        <f t="shared" si="2"/>
        <v>30.152113895956262</v>
      </c>
      <c r="I14" s="5">
        <f t="shared" si="3"/>
        <v>-15.399999999999977</v>
      </c>
      <c r="J14" s="5">
        <f t="shared" ref="J14:J24" si="5">F14/E14*100</f>
        <v>97.30957372466807</v>
      </c>
    </row>
    <row r="15" spans="1:10" ht="16.5" x14ac:dyDescent="0.25">
      <c r="A15" s="10" t="s">
        <v>29</v>
      </c>
      <c r="B15" s="16" t="s">
        <v>5</v>
      </c>
      <c r="C15" s="5">
        <v>4320</v>
      </c>
      <c r="D15" s="5">
        <v>4320</v>
      </c>
      <c r="E15" s="5">
        <v>1083.8</v>
      </c>
      <c r="F15" s="22">
        <v>1103.3</v>
      </c>
      <c r="G15" s="5">
        <f t="shared" si="1"/>
        <v>25.539351851851848</v>
      </c>
      <c r="H15" s="5">
        <f t="shared" si="2"/>
        <v>25.539351851851848</v>
      </c>
      <c r="I15" s="5">
        <f t="shared" si="3"/>
        <v>19.5</v>
      </c>
      <c r="J15" s="5">
        <f t="shared" si="5"/>
        <v>101.79922494925262</v>
      </c>
    </row>
    <row r="16" spans="1:10" ht="16.5" x14ac:dyDescent="0.25">
      <c r="A16" s="10" t="s">
        <v>30</v>
      </c>
      <c r="B16" s="16" t="s">
        <v>21</v>
      </c>
      <c r="C16" s="4"/>
      <c r="D16" s="4"/>
      <c r="E16" s="5"/>
      <c r="F16" s="22"/>
      <c r="G16" s="5"/>
      <c r="H16" s="5"/>
      <c r="I16" s="4"/>
      <c r="J16" s="4"/>
    </row>
    <row r="17" spans="1:12" ht="16.5" x14ac:dyDescent="0.25">
      <c r="A17" s="10"/>
      <c r="B17" s="15" t="s">
        <v>18</v>
      </c>
      <c r="C17" s="4">
        <f>C30+C18+C28+C31+C35+C36</f>
        <v>11855.6</v>
      </c>
      <c r="D17" s="4">
        <f>D30+D18+D28+D31+D35+D36</f>
        <v>11855.6</v>
      </c>
      <c r="E17" s="4">
        <f>E30+E18+E28+E31+E35+E36</f>
        <v>6144.1999999999989</v>
      </c>
      <c r="F17" s="4">
        <f>F30+F18+F28+F31+F35+F36</f>
        <v>3802.5000000000009</v>
      </c>
      <c r="G17" s="4">
        <f t="shared" si="1"/>
        <v>32.073450521272655</v>
      </c>
      <c r="H17" s="4">
        <f t="shared" si="2"/>
        <v>32.073450521272655</v>
      </c>
      <c r="I17" s="4">
        <f t="shared" si="3"/>
        <v>-2341.699999999998</v>
      </c>
      <c r="J17" s="4">
        <f t="shared" si="5"/>
        <v>61.88763386608511</v>
      </c>
    </row>
    <row r="18" spans="1:12" ht="27" x14ac:dyDescent="0.25">
      <c r="A18" s="10" t="s">
        <v>31</v>
      </c>
      <c r="B18" s="13" t="s">
        <v>6</v>
      </c>
      <c r="C18" s="5">
        <f>C19+C20+C21+C22+C24+C27+C25+C23+C26</f>
        <v>7418.6</v>
      </c>
      <c r="D18" s="5">
        <f>D19+D20+D21+D22+D24+D27+D25+D23+D26</f>
        <v>7418.6</v>
      </c>
      <c r="E18" s="5">
        <f>E19+E20+E21+E22+E24+E27+E25+E26+E23</f>
        <v>2218.6999999999998</v>
      </c>
      <c r="F18" s="5">
        <f>F19+F20+F21+F22+F24+F27+F25+F26+F23</f>
        <v>1698.2000000000003</v>
      </c>
      <c r="G18" s="5">
        <f t="shared" ref="G18" si="6">+G19+G20+G21+G24+G27+G25</f>
        <v>80.58598148047173</v>
      </c>
      <c r="H18" s="5">
        <f t="shared" si="2"/>
        <v>22.891111530477453</v>
      </c>
      <c r="I18" s="5">
        <f t="shared" ref="I18" si="7">I19+I20+I21+I22+I24+I27+I25</f>
        <v>-547.09999999999991</v>
      </c>
      <c r="J18" s="5">
        <f>J19+J20+J21+J22+J24+J27+J25</f>
        <v>283.26575237282589</v>
      </c>
    </row>
    <row r="19" spans="1:12" ht="27" x14ac:dyDescent="0.25">
      <c r="A19" s="10" t="s">
        <v>32</v>
      </c>
      <c r="B19" s="6" t="s">
        <v>24</v>
      </c>
      <c r="C19" s="5">
        <v>49</v>
      </c>
      <c r="D19" s="5">
        <v>49</v>
      </c>
      <c r="E19" s="22">
        <v>0</v>
      </c>
      <c r="F19" s="22"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v>0</v>
      </c>
    </row>
    <row r="20" spans="1:12" ht="40.5" x14ac:dyDescent="0.25">
      <c r="A20" s="10" t="s">
        <v>61</v>
      </c>
      <c r="B20" s="6" t="s">
        <v>19</v>
      </c>
      <c r="C20" s="5">
        <v>3927</v>
      </c>
      <c r="D20" s="5">
        <v>3927</v>
      </c>
      <c r="E20" s="22">
        <v>1263.3</v>
      </c>
      <c r="F20" s="22">
        <v>936.6</v>
      </c>
      <c r="G20" s="5">
        <f t="shared" si="1"/>
        <v>23.850267379679142</v>
      </c>
      <c r="H20" s="5">
        <f t="shared" si="2"/>
        <v>23.850267379679142</v>
      </c>
      <c r="I20" s="5">
        <f t="shared" si="3"/>
        <v>-326.69999999999993</v>
      </c>
      <c r="J20" s="5">
        <f t="shared" si="5"/>
        <v>74.139159344573741</v>
      </c>
    </row>
    <row r="21" spans="1:12" ht="39.75" customHeight="1" x14ac:dyDescent="0.25">
      <c r="A21" s="10" t="s">
        <v>33</v>
      </c>
      <c r="B21" s="6" t="s">
        <v>22</v>
      </c>
      <c r="C21" s="5">
        <v>353</v>
      </c>
      <c r="D21" s="5">
        <v>353</v>
      </c>
      <c r="E21" s="22">
        <v>87.7</v>
      </c>
      <c r="F21" s="22">
        <v>49.8</v>
      </c>
      <c r="G21" s="5">
        <f t="shared" si="1"/>
        <v>14.107648725212464</v>
      </c>
      <c r="H21" s="5">
        <f t="shared" si="2"/>
        <v>14.107648725212464</v>
      </c>
      <c r="I21" s="5">
        <f t="shared" si="3"/>
        <v>-37.900000000000006</v>
      </c>
      <c r="J21" s="5">
        <f t="shared" si="5"/>
        <v>56.784492588369439</v>
      </c>
    </row>
    <row r="22" spans="1:12" ht="15.75" hidden="1" customHeight="1" x14ac:dyDescent="0.25">
      <c r="A22" s="10" t="s">
        <v>88</v>
      </c>
      <c r="B22" s="6" t="s">
        <v>64</v>
      </c>
      <c r="C22" s="5">
        <v>0</v>
      </c>
      <c r="D22" s="5">
        <v>0</v>
      </c>
      <c r="E22" s="22">
        <v>0</v>
      </c>
      <c r="F22" s="22">
        <v>0</v>
      </c>
      <c r="G22" s="5"/>
      <c r="H22" s="5"/>
      <c r="I22" s="5"/>
      <c r="J22" s="5"/>
    </row>
    <row r="23" spans="1:12" ht="41.25" customHeight="1" x14ac:dyDescent="0.25">
      <c r="A23" s="10" t="s">
        <v>63</v>
      </c>
      <c r="B23" s="6" t="s">
        <v>89</v>
      </c>
      <c r="C23" s="5">
        <v>45.6</v>
      </c>
      <c r="D23" s="5">
        <v>45.6</v>
      </c>
      <c r="E23" s="22">
        <v>8.1999999999999993</v>
      </c>
      <c r="F23" s="22">
        <v>32.9</v>
      </c>
      <c r="G23" s="5"/>
      <c r="H23" s="5"/>
      <c r="I23" s="5"/>
      <c r="J23" s="5"/>
    </row>
    <row r="24" spans="1:12" ht="27" x14ac:dyDescent="0.25">
      <c r="A24" s="10" t="s">
        <v>58</v>
      </c>
      <c r="B24" s="6" t="s">
        <v>59</v>
      </c>
      <c r="C24" s="5">
        <v>563</v>
      </c>
      <c r="D24" s="5">
        <v>563</v>
      </c>
      <c r="E24" s="22">
        <v>155</v>
      </c>
      <c r="F24" s="22">
        <v>111.8</v>
      </c>
      <c r="G24" s="5">
        <f t="shared" si="1"/>
        <v>19.857904085257548</v>
      </c>
      <c r="H24" s="5">
        <f t="shared" si="2"/>
        <v>19.857904085257548</v>
      </c>
      <c r="I24" s="5">
        <f t="shared" si="3"/>
        <v>-43.2</v>
      </c>
      <c r="J24" s="5">
        <f t="shared" si="5"/>
        <v>72.129032258064512</v>
      </c>
    </row>
    <row r="25" spans="1:12" ht="17.25" customHeight="1" x14ac:dyDescent="0.25">
      <c r="A25" s="10" t="s">
        <v>34</v>
      </c>
      <c r="B25" s="7" t="s">
        <v>23</v>
      </c>
      <c r="C25" s="5">
        <v>0</v>
      </c>
      <c r="D25" s="5">
        <v>0</v>
      </c>
      <c r="E25" s="22">
        <v>0</v>
      </c>
      <c r="F25" s="22">
        <v>0</v>
      </c>
      <c r="G25" s="5">
        <v>0</v>
      </c>
      <c r="H25" s="5">
        <v>0</v>
      </c>
      <c r="I25" s="5">
        <f t="shared" si="3"/>
        <v>0</v>
      </c>
      <c r="J25" s="5">
        <v>0</v>
      </c>
    </row>
    <row r="26" spans="1:12" ht="93" customHeight="1" x14ac:dyDescent="0.25">
      <c r="A26" s="10" t="s">
        <v>90</v>
      </c>
      <c r="B26" s="7" t="s">
        <v>91</v>
      </c>
      <c r="C26" s="5">
        <v>1</v>
      </c>
      <c r="D26" s="5">
        <v>1</v>
      </c>
      <c r="E26" s="22">
        <v>0.5</v>
      </c>
      <c r="F26" s="22">
        <v>2.4</v>
      </c>
      <c r="G26" s="5">
        <f t="shared" si="1"/>
        <v>240</v>
      </c>
      <c r="H26" s="5">
        <f>F26/D26*100</f>
        <v>240</v>
      </c>
      <c r="I26" s="5">
        <f>F26-E26</f>
        <v>1.9</v>
      </c>
      <c r="J26" s="5">
        <f>F26/E26*100</f>
        <v>480</v>
      </c>
    </row>
    <row r="27" spans="1:12" ht="27" x14ac:dyDescent="0.25">
      <c r="A27" s="10" t="s">
        <v>35</v>
      </c>
      <c r="B27" s="6" t="s">
        <v>20</v>
      </c>
      <c r="C27" s="5">
        <v>2480</v>
      </c>
      <c r="D27" s="5">
        <v>2480</v>
      </c>
      <c r="E27" s="22">
        <v>704</v>
      </c>
      <c r="F27" s="22">
        <v>564.70000000000005</v>
      </c>
      <c r="G27" s="5">
        <f t="shared" si="1"/>
        <v>22.770161290322584</v>
      </c>
      <c r="H27" s="5">
        <f t="shared" si="2"/>
        <v>22.770161290322584</v>
      </c>
      <c r="I27" s="5">
        <f t="shared" si="3"/>
        <v>-139.29999999999995</v>
      </c>
      <c r="J27" s="5">
        <f>F27/E27*100</f>
        <v>80.213068181818187</v>
      </c>
      <c r="L27" s="23"/>
    </row>
    <row r="28" spans="1:12" ht="16.5" x14ac:dyDescent="0.25">
      <c r="A28" s="10" t="s">
        <v>36</v>
      </c>
      <c r="B28" s="16" t="s">
        <v>7</v>
      </c>
      <c r="C28" s="4">
        <f>C29</f>
        <v>1307</v>
      </c>
      <c r="D28" s="4">
        <f>D29</f>
        <v>1307</v>
      </c>
      <c r="E28" s="4">
        <f>E29</f>
        <v>306.2</v>
      </c>
      <c r="F28" s="4">
        <f>F29</f>
        <v>895.2</v>
      </c>
      <c r="G28" s="4">
        <f t="shared" si="1"/>
        <v>68.492731446059679</v>
      </c>
      <c r="H28" s="4">
        <f t="shared" si="2"/>
        <v>68.492731446059679</v>
      </c>
      <c r="I28" s="4">
        <f t="shared" si="3"/>
        <v>589</v>
      </c>
      <c r="J28" s="4">
        <f t="shared" ref="J28:J41" si="8">F28/E28*100</f>
        <v>292.35793598954933</v>
      </c>
    </row>
    <row r="29" spans="1:12" ht="16.5" x14ac:dyDescent="0.25">
      <c r="A29" s="10" t="s">
        <v>37</v>
      </c>
      <c r="B29" s="18" t="s">
        <v>8</v>
      </c>
      <c r="C29" s="5">
        <v>1307</v>
      </c>
      <c r="D29" s="5">
        <v>1307</v>
      </c>
      <c r="E29" s="22">
        <v>306.2</v>
      </c>
      <c r="F29" s="22">
        <v>895.2</v>
      </c>
      <c r="G29" s="5">
        <f t="shared" si="1"/>
        <v>68.492731446059679</v>
      </c>
      <c r="H29" s="5">
        <f t="shared" si="2"/>
        <v>68.492731446059679</v>
      </c>
      <c r="I29" s="5">
        <f t="shared" si="3"/>
        <v>589</v>
      </c>
      <c r="J29" s="5">
        <f t="shared" si="8"/>
        <v>292.35793598954933</v>
      </c>
    </row>
    <row r="30" spans="1:12" ht="16.5" x14ac:dyDescent="0.25">
      <c r="A30" s="10" t="s">
        <v>44</v>
      </c>
      <c r="B30" s="16" t="s">
        <v>43</v>
      </c>
      <c r="C30" s="4">
        <v>0</v>
      </c>
      <c r="D30" s="4">
        <v>0</v>
      </c>
      <c r="E30" s="25">
        <v>1</v>
      </c>
      <c r="F30" s="25">
        <v>0</v>
      </c>
      <c r="G30" s="4">
        <v>0</v>
      </c>
      <c r="H30" s="4">
        <v>0</v>
      </c>
      <c r="I30" s="4">
        <f t="shared" si="3"/>
        <v>-1</v>
      </c>
      <c r="J30" s="4">
        <v>0</v>
      </c>
    </row>
    <row r="31" spans="1:12" ht="16.5" x14ac:dyDescent="0.25">
      <c r="A31" s="10" t="s">
        <v>38</v>
      </c>
      <c r="B31" s="13" t="s">
        <v>9</v>
      </c>
      <c r="C31" s="4">
        <f>C32+C33+C34</f>
        <v>1186</v>
      </c>
      <c r="D31" s="4">
        <f>D32+D33+D34</f>
        <v>1186</v>
      </c>
      <c r="E31" s="4">
        <f>E32+E33+E34</f>
        <v>3104.7999999999997</v>
      </c>
      <c r="F31" s="4">
        <f>F32+F33+F34</f>
        <v>632.9</v>
      </c>
      <c r="G31" s="4">
        <f t="shared" si="1"/>
        <v>53.364249578414835</v>
      </c>
      <c r="H31" s="4">
        <f t="shared" si="2"/>
        <v>53.364249578414835</v>
      </c>
      <c r="I31" s="4">
        <f t="shared" si="3"/>
        <v>-2471.8999999999996</v>
      </c>
      <c r="J31" s="4">
        <f t="shared" si="8"/>
        <v>20.384565833548056</v>
      </c>
    </row>
    <row r="32" spans="1:12" ht="30.75" customHeight="1" x14ac:dyDescent="0.25">
      <c r="A32" s="10" t="s">
        <v>50</v>
      </c>
      <c r="B32" s="6" t="s">
        <v>13</v>
      </c>
      <c r="C32" s="5">
        <v>39</v>
      </c>
      <c r="D32" s="5">
        <v>39</v>
      </c>
      <c r="E32" s="22">
        <v>1423.1</v>
      </c>
      <c r="F32" s="22">
        <v>66.400000000000006</v>
      </c>
      <c r="G32" s="5">
        <f t="shared" si="1"/>
        <v>170.25641025641028</v>
      </c>
      <c r="H32" s="5">
        <f t="shared" si="2"/>
        <v>170.25641025641028</v>
      </c>
      <c r="I32" s="5">
        <f t="shared" si="3"/>
        <v>-1356.6999999999998</v>
      </c>
      <c r="J32" s="5">
        <f t="shared" si="8"/>
        <v>4.6658702831845975</v>
      </c>
    </row>
    <row r="33" spans="1:10" ht="16.5" x14ac:dyDescent="0.25">
      <c r="A33" s="10" t="s">
        <v>74</v>
      </c>
      <c r="B33" s="6" t="s">
        <v>75</v>
      </c>
      <c r="C33" s="5">
        <v>1104</v>
      </c>
      <c r="D33" s="5">
        <v>1104</v>
      </c>
      <c r="E33" s="22">
        <v>1678</v>
      </c>
      <c r="F33" s="22">
        <v>518.1</v>
      </c>
      <c r="G33" s="5">
        <f t="shared" si="1"/>
        <v>46.929347826086961</v>
      </c>
      <c r="H33" s="5">
        <f t="shared" si="2"/>
        <v>46.929347826086961</v>
      </c>
      <c r="I33" s="5">
        <f t="shared" si="3"/>
        <v>-1159.9000000000001</v>
      </c>
      <c r="J33" s="5">
        <f t="shared" si="8"/>
        <v>30.876042908224079</v>
      </c>
    </row>
    <row r="34" spans="1:10" ht="54" x14ac:dyDescent="0.25">
      <c r="A34" s="10" t="s">
        <v>92</v>
      </c>
      <c r="B34" s="6" t="s">
        <v>93</v>
      </c>
      <c r="C34" s="5">
        <v>43</v>
      </c>
      <c r="D34" s="5">
        <v>43</v>
      </c>
      <c r="E34" s="22">
        <v>3.7</v>
      </c>
      <c r="F34" s="22">
        <v>48.4</v>
      </c>
      <c r="G34" s="5">
        <f t="shared" si="1"/>
        <v>112.55813953488372</v>
      </c>
      <c r="H34" s="5">
        <f t="shared" si="2"/>
        <v>112.55813953488372</v>
      </c>
      <c r="I34" s="5">
        <f t="shared" si="3"/>
        <v>44.699999999999996</v>
      </c>
      <c r="J34" s="5">
        <v>0</v>
      </c>
    </row>
    <row r="35" spans="1:10" ht="16.5" x14ac:dyDescent="0.25">
      <c r="A35" s="10" t="s">
        <v>39</v>
      </c>
      <c r="B35" s="16" t="s">
        <v>10</v>
      </c>
      <c r="C35" s="4">
        <v>1944</v>
      </c>
      <c r="D35" s="4">
        <v>1944</v>
      </c>
      <c r="E35" s="25">
        <v>508.1</v>
      </c>
      <c r="F35" s="25">
        <v>576.20000000000005</v>
      </c>
      <c r="G35" s="4">
        <f t="shared" si="1"/>
        <v>29.639917695473255</v>
      </c>
      <c r="H35" s="4">
        <f t="shared" si="2"/>
        <v>29.639917695473255</v>
      </c>
      <c r="I35" s="4">
        <f t="shared" si="3"/>
        <v>68.100000000000023</v>
      </c>
      <c r="J35" s="4">
        <f t="shared" si="8"/>
        <v>113.40287345010825</v>
      </c>
    </row>
    <row r="36" spans="1:10" ht="16.5" x14ac:dyDescent="0.25">
      <c r="A36" s="10" t="s">
        <v>40</v>
      </c>
      <c r="B36" s="16" t="s">
        <v>11</v>
      </c>
      <c r="C36" s="4">
        <v>0</v>
      </c>
      <c r="D36" s="4">
        <v>0</v>
      </c>
      <c r="E36" s="25">
        <v>5.4</v>
      </c>
      <c r="F36" s="25">
        <v>0</v>
      </c>
      <c r="G36" s="4">
        <v>0</v>
      </c>
      <c r="H36" s="4">
        <v>0</v>
      </c>
      <c r="I36" s="4">
        <f t="shared" si="3"/>
        <v>-5.4</v>
      </c>
      <c r="J36" s="4">
        <f t="shared" si="8"/>
        <v>0</v>
      </c>
    </row>
    <row r="37" spans="1:10" ht="16.5" x14ac:dyDescent="0.25">
      <c r="A37" s="9" t="s">
        <v>41</v>
      </c>
      <c r="B37" s="16" t="s">
        <v>12</v>
      </c>
      <c r="C37" s="4">
        <f t="shared" ref="C37" si="9">C38+C39+C40+C41+C43+C44+C45+C46</f>
        <v>958146.7</v>
      </c>
      <c r="D37" s="4">
        <f t="shared" ref="D37:F37" si="10">D38+D39+D40+D41+D43+D44+D45+D46</f>
        <v>982592</v>
      </c>
      <c r="E37" s="4">
        <f t="shared" ref="E37" si="11">E38+E39+E40+E41+E43+E44+E45+E46</f>
        <v>122933.09999999999</v>
      </c>
      <c r="F37" s="4">
        <f t="shared" si="10"/>
        <v>141369.80000000002</v>
      </c>
      <c r="G37" s="4">
        <f t="shared" si="1"/>
        <v>14.754504712065494</v>
      </c>
      <c r="H37" s="4">
        <f t="shared" si="2"/>
        <v>14.387436494496193</v>
      </c>
      <c r="I37" s="4">
        <f>I38+I39+I40+I41+I43+I44+I45+I46</f>
        <v>16636.69999999999</v>
      </c>
      <c r="J37" s="4">
        <f t="shared" si="8"/>
        <v>114.99734408389605</v>
      </c>
    </row>
    <row r="38" spans="1:10" ht="16.5" x14ac:dyDescent="0.25">
      <c r="A38" s="10" t="s">
        <v>54</v>
      </c>
      <c r="B38" s="12" t="s">
        <v>55</v>
      </c>
      <c r="C38" s="24">
        <v>113063</v>
      </c>
      <c r="D38" s="24">
        <v>113063</v>
      </c>
      <c r="E38" s="22">
        <v>16319.7</v>
      </c>
      <c r="F38" s="22">
        <v>24422.6</v>
      </c>
      <c r="G38" s="5">
        <f t="shared" si="1"/>
        <v>21.600877386943562</v>
      </c>
      <c r="H38" s="5">
        <f t="shared" si="2"/>
        <v>21.600877386943562</v>
      </c>
      <c r="I38" s="5">
        <f t="shared" si="3"/>
        <v>8102.8999999999978</v>
      </c>
      <c r="J38" s="5">
        <f t="shared" si="8"/>
        <v>149.65103525187348</v>
      </c>
    </row>
    <row r="39" spans="1:10" ht="16.5" x14ac:dyDescent="0.25">
      <c r="A39" s="10" t="s">
        <v>67</v>
      </c>
      <c r="B39" s="6" t="s">
        <v>49</v>
      </c>
      <c r="C39" s="24">
        <v>419734</v>
      </c>
      <c r="D39" s="24">
        <v>441933.3</v>
      </c>
      <c r="E39" s="22">
        <v>9510.7999999999993</v>
      </c>
      <c r="F39" s="22">
        <v>9737.9</v>
      </c>
      <c r="G39" s="5">
        <f t="shared" si="1"/>
        <v>2.3200169631242646</v>
      </c>
      <c r="H39" s="5">
        <f t="shared" si="2"/>
        <v>2.2034773120740163</v>
      </c>
      <c r="I39" s="5">
        <f t="shared" si="3"/>
        <v>227.10000000000036</v>
      </c>
      <c r="J39" s="5">
        <f t="shared" si="8"/>
        <v>102.38781175085168</v>
      </c>
    </row>
    <row r="40" spans="1:10" ht="16.5" x14ac:dyDescent="0.25">
      <c r="A40" s="10" t="s">
        <v>68</v>
      </c>
      <c r="B40" s="8" t="s">
        <v>16</v>
      </c>
      <c r="C40" s="24">
        <v>407985.1</v>
      </c>
      <c r="D40" s="24">
        <v>407985.1</v>
      </c>
      <c r="E40" s="22">
        <v>94303.6</v>
      </c>
      <c r="F40" s="22">
        <v>102262.7</v>
      </c>
      <c r="G40" s="5">
        <f t="shared" si="1"/>
        <v>25.065302629924474</v>
      </c>
      <c r="H40" s="5">
        <f t="shared" si="2"/>
        <v>25.065302629924474</v>
      </c>
      <c r="I40" s="5">
        <f t="shared" si="3"/>
        <v>7959.0999999999913</v>
      </c>
      <c r="J40" s="5">
        <f t="shared" si="8"/>
        <v>108.43986867945657</v>
      </c>
    </row>
    <row r="41" spans="1:10" ht="27" x14ac:dyDescent="0.25">
      <c r="A41" s="10" t="s">
        <v>71</v>
      </c>
      <c r="B41" s="8" t="s">
        <v>65</v>
      </c>
      <c r="C41" s="24">
        <v>17364.599999999999</v>
      </c>
      <c r="D41" s="24">
        <v>19610.599999999999</v>
      </c>
      <c r="E41" s="22">
        <v>2747.4</v>
      </c>
      <c r="F41" s="22">
        <v>3079.2</v>
      </c>
      <c r="G41" s="5">
        <f t="shared" si="1"/>
        <v>17.732628450986489</v>
      </c>
      <c r="H41" s="5">
        <f t="shared" si="2"/>
        <v>15.701712339245102</v>
      </c>
      <c r="I41" s="5">
        <f t="shared" si="3"/>
        <v>331.79999999999973</v>
      </c>
      <c r="J41" s="5">
        <f t="shared" si="8"/>
        <v>112.07687267962436</v>
      </c>
    </row>
    <row r="42" spans="1:10" ht="16.5" x14ac:dyDescent="0.25">
      <c r="A42" s="10" t="s">
        <v>77</v>
      </c>
      <c r="B42" s="6" t="s">
        <v>78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6">
        <v>0</v>
      </c>
    </row>
    <row r="43" spans="1:10" ht="16.5" x14ac:dyDescent="0.25">
      <c r="A43" s="10" t="s">
        <v>72</v>
      </c>
      <c r="B43" s="6" t="s">
        <v>73</v>
      </c>
      <c r="C43" s="24">
        <v>0</v>
      </c>
      <c r="D43" s="24">
        <v>0</v>
      </c>
      <c r="E43" s="24">
        <v>0</v>
      </c>
      <c r="F43" s="22">
        <v>1800</v>
      </c>
      <c r="G43" s="24">
        <v>0</v>
      </c>
      <c r="H43" s="24">
        <v>0</v>
      </c>
      <c r="I43" s="24">
        <v>0</v>
      </c>
      <c r="J43" s="26">
        <v>0</v>
      </c>
    </row>
    <row r="44" spans="1:10" ht="16.5" x14ac:dyDescent="0.25">
      <c r="A44" s="10" t="s">
        <v>52</v>
      </c>
      <c r="B44" s="6" t="s">
        <v>53</v>
      </c>
      <c r="C44" s="24">
        <v>0</v>
      </c>
      <c r="D44" s="24">
        <v>0</v>
      </c>
      <c r="E44" s="24">
        <v>0</v>
      </c>
      <c r="F44" s="22">
        <v>0</v>
      </c>
      <c r="G44" s="24">
        <v>0</v>
      </c>
      <c r="H44" s="24">
        <v>0</v>
      </c>
      <c r="I44" s="24">
        <v>0</v>
      </c>
      <c r="J44" s="26">
        <v>0</v>
      </c>
    </row>
    <row r="45" spans="1:10" ht="27" x14ac:dyDescent="0.25">
      <c r="A45" s="11" t="s">
        <v>62</v>
      </c>
      <c r="B45" s="6" t="s">
        <v>76</v>
      </c>
      <c r="C45" s="24">
        <v>0</v>
      </c>
      <c r="D45" s="24">
        <v>0</v>
      </c>
      <c r="E45" s="5">
        <v>2366.9</v>
      </c>
      <c r="F45" s="5">
        <v>2768.4</v>
      </c>
      <c r="G45" s="24">
        <v>0</v>
      </c>
      <c r="H45" s="24">
        <v>0</v>
      </c>
      <c r="I45" s="5">
        <f t="shared" ref="I45:I46" si="12">F45-E45</f>
        <v>401.5</v>
      </c>
      <c r="J45" s="26">
        <v>0</v>
      </c>
    </row>
    <row r="46" spans="1:10" ht="29.25" customHeight="1" x14ac:dyDescent="0.25">
      <c r="A46" s="11" t="s">
        <v>45</v>
      </c>
      <c r="B46" s="6" t="s">
        <v>46</v>
      </c>
      <c r="C46" s="24">
        <v>0</v>
      </c>
      <c r="D46" s="24">
        <v>0</v>
      </c>
      <c r="E46" s="5">
        <v>-2315.3000000000002</v>
      </c>
      <c r="F46" s="5">
        <v>-2701</v>
      </c>
      <c r="G46" s="24">
        <v>0</v>
      </c>
      <c r="H46" s="24">
        <v>0</v>
      </c>
      <c r="I46" s="5">
        <f t="shared" si="12"/>
        <v>-385.69999999999982</v>
      </c>
      <c r="J46" s="26">
        <v>0</v>
      </c>
    </row>
    <row r="47" spans="1:10" ht="16.5" x14ac:dyDescent="0.25">
      <c r="A47" s="3"/>
      <c r="B47" s="17" t="s">
        <v>56</v>
      </c>
      <c r="C47" s="4">
        <f>C37+C5</f>
        <v>1383525.2999999998</v>
      </c>
      <c r="D47" s="4">
        <f>D37+D5</f>
        <v>1407970.6</v>
      </c>
      <c r="E47" s="4">
        <f>E37+E5</f>
        <v>281721.09999999998</v>
      </c>
      <c r="F47" s="4">
        <f>F37+F5</f>
        <v>248757.1</v>
      </c>
      <c r="G47" s="4">
        <f>F47/C47*100</f>
        <v>17.979945867271098</v>
      </c>
      <c r="H47" s="4">
        <f t="shared" si="2"/>
        <v>17.667776585675867</v>
      </c>
      <c r="I47" s="4">
        <f t="shared" si="3"/>
        <v>-32963.999999999971</v>
      </c>
      <c r="J47" s="4">
        <f>F47/E47*100</f>
        <v>88.299065991152247</v>
      </c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bud5</cp:lastModifiedBy>
  <cp:lastPrinted>2022-04-22T05:24:57Z</cp:lastPrinted>
  <dcterms:created xsi:type="dcterms:W3CDTF">2004-12-09T07:13:42Z</dcterms:created>
  <dcterms:modified xsi:type="dcterms:W3CDTF">2022-04-27T05:18:10Z</dcterms:modified>
</cp:coreProperties>
</file>