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САЙТ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Отчет!$B$1:$B$42</definedName>
  </definedNames>
  <calcPr calcId="152511"/>
</workbook>
</file>

<file path=xl/calcChain.xml><?xml version="1.0" encoding="utf-8"?>
<calcChain xmlns="http://schemas.openxmlformats.org/spreadsheetml/2006/main">
  <c r="C34" i="2" l="1"/>
  <c r="C29" i="2"/>
  <c r="C26" i="2"/>
  <c r="C18" i="2"/>
  <c r="C17" i="2"/>
  <c r="C10" i="2"/>
  <c r="C7" i="2"/>
  <c r="C6" i="2" s="1"/>
  <c r="C5" i="2" s="1"/>
  <c r="E34" i="2"/>
  <c r="E33" i="2"/>
  <c r="E29" i="2"/>
  <c r="E26" i="2"/>
  <c r="E18" i="2"/>
  <c r="E17" i="2" s="1"/>
  <c r="E10" i="2"/>
  <c r="E7" i="2"/>
  <c r="E6" i="2" s="1"/>
  <c r="E5" i="2" l="1"/>
  <c r="E43" i="2" s="1"/>
  <c r="D18" i="2"/>
  <c r="I42" i="2"/>
  <c r="I41" i="2"/>
  <c r="I40" i="2"/>
  <c r="I39" i="2"/>
  <c r="D34" i="2" l="1"/>
  <c r="G38" i="2"/>
  <c r="D29" i="2"/>
  <c r="D26" i="2"/>
  <c r="D10" i="2"/>
  <c r="D7" i="2"/>
  <c r="D17" i="2" l="1"/>
  <c r="D6" i="2"/>
  <c r="D5" i="2" l="1"/>
  <c r="D43" i="2" s="1"/>
  <c r="J34" i="2"/>
  <c r="F44" i="2" l="1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H35" i="2"/>
  <c r="G35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I28" i="2"/>
  <c r="J27" i="2"/>
  <c r="I27" i="2"/>
  <c r="H27" i="2"/>
  <c r="G27" i="2"/>
  <c r="J26" i="2"/>
  <c r="J25" i="2"/>
  <c r="I25" i="2"/>
  <c r="H25" i="2"/>
  <c r="G25" i="2"/>
  <c r="I24" i="2"/>
  <c r="J23" i="2"/>
  <c r="I23" i="2"/>
  <c r="H23" i="2"/>
  <c r="G23" i="2"/>
  <c r="J21" i="2"/>
  <c r="I21" i="2"/>
  <c r="H21" i="2"/>
  <c r="G21" i="2"/>
  <c r="J20" i="2"/>
  <c r="I20" i="2"/>
  <c r="H20" i="2"/>
  <c r="G20" i="2"/>
  <c r="I19" i="2"/>
  <c r="H19" i="2"/>
  <c r="G19" i="2"/>
  <c r="G18" i="2" s="1"/>
  <c r="J15" i="2"/>
  <c r="I15" i="2"/>
  <c r="H15" i="2"/>
  <c r="G15" i="2"/>
  <c r="J14" i="2"/>
  <c r="I14" i="2"/>
  <c r="H14" i="2"/>
  <c r="G14" i="2"/>
  <c r="I13" i="2"/>
  <c r="H13" i="2"/>
  <c r="G13" i="2"/>
  <c r="J12" i="2"/>
  <c r="I12" i="2"/>
  <c r="H12" i="2"/>
  <c r="G12" i="2"/>
  <c r="J11" i="2"/>
  <c r="I11" i="2"/>
  <c r="H11" i="2"/>
  <c r="G11" i="2"/>
  <c r="I10" i="2"/>
  <c r="G10" i="2"/>
  <c r="J10" i="2"/>
  <c r="J9" i="2"/>
  <c r="I9" i="2"/>
  <c r="H9" i="2"/>
  <c r="G9" i="2"/>
  <c r="J8" i="2"/>
  <c r="I8" i="2"/>
  <c r="H8" i="2"/>
  <c r="G8" i="2"/>
  <c r="I7" i="2"/>
  <c r="J18" i="2" l="1"/>
  <c r="C43" i="2"/>
  <c r="G26" i="2"/>
  <c r="I34" i="2"/>
  <c r="I26" i="2"/>
  <c r="I18" i="2"/>
  <c r="G34" i="2"/>
  <c r="H7" i="2"/>
  <c r="J7" i="2"/>
  <c r="H29" i="2"/>
  <c r="J29" i="2"/>
  <c r="G7" i="2"/>
  <c r="H10" i="2"/>
  <c r="H18" i="2"/>
  <c r="H26" i="2"/>
  <c r="G29" i="2"/>
  <c r="H34" i="2"/>
  <c r="H17" i="2" l="1"/>
  <c r="G17" i="2"/>
  <c r="J6" i="2"/>
  <c r="H6" i="2"/>
  <c r="I6" i="2"/>
  <c r="G6" i="2"/>
  <c r="G5" i="2" l="1"/>
  <c r="H5" i="2"/>
  <c r="G43" i="2" l="1"/>
  <c r="H43" i="2"/>
  <c r="I5" i="2" l="1"/>
  <c r="J5" i="2"/>
  <c r="J17" i="2"/>
  <c r="I17" i="2"/>
  <c r="I43" i="2"/>
  <c r="J43" i="2"/>
  <c r="I33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<sst xmlns="http://schemas.openxmlformats.org/spreadsheetml/2006/main" count="87" uniqueCount="86">
  <si>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</si>
  <si>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</si>
  <si>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</si>
  <si>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</si>
  <si>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</si>
  <si>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</si>
  <si>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</si>
  <si>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</si>
  <si>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</si>
  <si>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</si>
  <si>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</si>
  <si>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</si>
  <si>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</si>
  <si>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</si>
  <si>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</si>
  <si>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</si>
  <si>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</si>
  <si>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</si>
  <si>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</si>
  <si>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</si>
  <si>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</si>
  <si>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</si>
  <si>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</si>
  <si>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</si>
  <si>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</si>
  <si>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</si>
  <si>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</si>
  <si>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</si>
  <si>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</si>
  <si>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</si>
  <si>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</si>
  <si>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</si>
  <si>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</si>
  <si>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</si>
  <si>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</si>
  <si>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</si>
  <si>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</si>
  <si>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</si>
  <si>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</si>
  <si>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</si>
  <si>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</si>
  <si>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</si>
  <si>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</si>
  <si>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</si>
  <si>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</si>
  <si>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</si>
  <si>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</si>
  <si>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</si>
  <si>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</si>
  <si>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</si>
  <si>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</si>
  <si>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</si>
  <si>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</si>
  <si>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</si>
  <si>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</si>
  <si>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</si>
  <si>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</si>
  <si>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</si>
  <si>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</si>
  <si>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</si>
  <si>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</si>
  <si>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</si>
  <si>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</si>
  <si>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</si>
  <si>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</si>
  <si>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</si>
  <si>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</si>
  <si>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</si>
  <si>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</si>
  <si>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</si>
  <si>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</si>
  <si>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</si>
  <si>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</si>
  <si>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</si>
  <si>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</si>
  <si>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</si>
  <si>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Исполнено на 01.07.2019 г.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</si>
  <si>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</si>
  <si>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</si>
  <si>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</si>
  <si>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полугодие 2020 года в сравнении с аналогичным периодом 2019 года, (тыс. руб.)</t>
  </si>
  <si>
    <t>Первонач-й бюджет         2020 год</t>
  </si>
  <si>
    <t>Утвержден-й бюджет         2020 год</t>
  </si>
  <si>
    <t>Рост (снижение)  поступлений на 01.07.2020 г. к 01.07.2019 г., тыс. руб.</t>
  </si>
  <si>
    <t>Рост (снижение)  поступлений на 01.07.2020 г. к 01.07.2019 г.,%</t>
  </si>
  <si>
    <t>Исполнено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</si>
</sst>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H9" sqref="H9"/>
    </sheetView>
  </sheetViews>
  <sheetFormatPr defaultColWidth="9.140625" defaultRowHeight="11.25" x14ac:dyDescent="0.2"/>
  <cols>
    <col min="1" max="1" width="15" style="1" customWidth="1"/>
    <col min="2" max="2" width="98.8554687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 customHeight="1" x14ac:dyDescent="0.2">
      <c r="A2" s="30" t="s">
        <v>42</v>
      </c>
      <c r="B2" s="32" t="s">
        <v>14</v>
      </c>
      <c r="C2" s="34" t="s">
        <v>81</v>
      </c>
      <c r="D2" s="35" t="s">
        <v>82</v>
      </c>
      <c r="E2" s="35" t="s">
        <v>76</v>
      </c>
      <c r="F2" s="35" t="s">
        <v>85</v>
      </c>
      <c r="G2" s="35" t="s">
        <v>72</v>
      </c>
      <c r="H2" s="35" t="s">
        <v>71</v>
      </c>
      <c r="I2" s="28" t="s">
        <v>83</v>
      </c>
      <c r="J2" s="28" t="s">
        <v>84</v>
      </c>
    </row>
    <row r="3" spans="1:10" ht="45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372608.6</v>
      </c>
      <c r="D5" s="4">
        <f>SUM(D6,D17)</f>
        <v>372608.6</v>
      </c>
      <c r="E5" s="4">
        <f>SUM(E6,E17)</f>
        <v>186769.2</v>
      </c>
      <c r="F5" s="4">
        <v>205248.2</v>
      </c>
      <c r="G5" s="4">
        <f>F5/C5*100</f>
        <v>55.084128493008485</v>
      </c>
      <c r="H5" s="4">
        <f>F5/D5*100</f>
        <v>55.084128493008485</v>
      </c>
      <c r="I5" s="4">
        <f>F5-E5</f>
        <v>18479</v>
      </c>
      <c r="J5" s="4">
        <f>F5/E5*100</f>
        <v>109.8940296365782</v>
      </c>
    </row>
    <row r="6" spans="1:10" ht="16.5" x14ac:dyDescent="0.25">
      <c r="A6" s="9"/>
      <c r="B6" s="17" t="s">
        <v>17</v>
      </c>
      <c r="C6" s="4">
        <f>SUM(C7,C9,C10,C15,C16)</f>
        <v>358780.19999999995</v>
      </c>
      <c r="D6" s="4">
        <f>SUM(D7,D9,D10,D15,D16)</f>
        <v>358780.19999999995</v>
      </c>
      <c r="E6" s="4">
        <f>SUM(E7,E9,E10,E15,E16)</f>
        <v>176442.2</v>
      </c>
      <c r="F6" s="4">
        <v>197975.3</v>
      </c>
      <c r="G6" s="5">
        <f>F6/C6*100</f>
        <v>55.180107486422045</v>
      </c>
      <c r="H6" s="5">
        <f>F6/D6*100</f>
        <v>55.180107486422045</v>
      </c>
      <c r="I6" s="4">
        <f>F6-E6</f>
        <v>21533.099999999977</v>
      </c>
      <c r="J6" s="4">
        <f>F6/E6*100</f>
        <v>112.20405322536217</v>
      </c>
    </row>
    <row r="7" spans="1:10" ht="16.5" x14ac:dyDescent="0.25">
      <c r="A7" s="10" t="s">
        <v>26</v>
      </c>
      <c r="B7" s="16" t="s">
        <v>1</v>
      </c>
      <c r="C7" s="25">
        <f>C8</f>
        <v>294816.59999999998</v>
      </c>
      <c r="D7" s="25">
        <f>D8</f>
        <v>294816.59999999998</v>
      </c>
      <c r="E7" s="25">
        <f t="shared" ref="E7" si="0">E8</f>
        <v>144947.79999999999</v>
      </c>
      <c r="F7" s="25">
        <v>169177.2</v>
      </c>
      <c r="G7" s="5">
        <f>F7/C7*100</f>
        <v>57.383878655408147</v>
      </c>
      <c r="H7" s="5">
        <f>F7/D7*100</f>
        <v>57.383878655408147</v>
      </c>
      <c r="I7" s="5">
        <f>F7-E7</f>
        <v>24229.400000000023</v>
      </c>
      <c r="J7" s="5">
        <f>F7/E7*100</f>
        <v>116.71594877604214</v>
      </c>
    </row>
    <row r="8" spans="1:10" ht="16.5" x14ac:dyDescent="0.25">
      <c r="A8" s="10" t="s">
        <v>27</v>
      </c>
      <c r="B8" s="6" t="s">
        <v>2</v>
      </c>
      <c r="C8" s="25">
        <v>294816.59999999998</v>
      </c>
      <c r="D8" s="25">
        <v>294816.59999999998</v>
      </c>
      <c r="E8" s="25">
        <v>144947.79999999999</v>
      </c>
      <c r="F8" s="25">
        <v>169177.2</v>
      </c>
      <c r="G8" s="5">
        <f>F8/C8*100</f>
        <v>57.383878655408147</v>
      </c>
      <c r="H8" s="5">
        <f>F8/D8*100</f>
        <v>57.383878655408147</v>
      </c>
      <c r="I8" s="5">
        <f>F8-E8</f>
        <v>24229.400000000023</v>
      </c>
      <c r="J8" s="5">
        <f>F8/E8*100</f>
        <v>116.71594877604214</v>
      </c>
    </row>
    <row r="9" spans="1:10" ht="16.5" x14ac:dyDescent="0.25">
      <c r="A9" s="10" t="s">
        <v>61</v>
      </c>
      <c r="B9" s="16" t="s">
        <v>58</v>
      </c>
      <c r="C9" s="25">
        <v>19231</v>
      </c>
      <c r="D9" s="25">
        <v>19231</v>
      </c>
      <c r="E9" s="25">
        <v>9036.7000000000007</v>
      </c>
      <c r="F9" s="25">
        <v>8295</v>
      </c>
      <c r="G9" s="5">
        <f>F9/C9*100</f>
        <v>43.133482398211221</v>
      </c>
      <c r="H9" s="5">
        <f>F9/D9*100</f>
        <v>43.133482398211221</v>
      </c>
      <c r="I9" s="5">
        <f>F9-E9</f>
        <v>-741.70000000000073</v>
      </c>
      <c r="J9" s="5">
        <f>F9/E9*100</f>
        <v>91.792357829738719</v>
      </c>
    </row>
    <row r="10" spans="1:10" ht="16.5" x14ac:dyDescent="0.25">
      <c r="A10" s="10" t="s">
        <v>28</v>
      </c>
      <c r="B10" s="19" t="s">
        <v>3</v>
      </c>
      <c r="C10" s="25">
        <f>C11+C12+C13+C14</f>
        <v>40939.599999999999</v>
      </c>
      <c r="D10" s="25">
        <f>D11+D12+D13+D14</f>
        <v>40939.599999999999</v>
      </c>
      <c r="E10" s="25">
        <f t="shared" ref="E10" si="1">E11+E12+E13+E14</f>
        <v>20551.7</v>
      </c>
      <c r="F10" s="25">
        <v>18193.900000000001</v>
      </c>
      <c r="G10" s="5">
        <f>F10/C10*100</f>
        <v>44.440834790764939</v>
      </c>
      <c r="H10" s="5">
        <f>F10/D10*100</f>
        <v>44.440834790764939</v>
      </c>
      <c r="I10" s="5">
        <f>F10-E10</f>
        <v>-2357.7999999999993</v>
      </c>
      <c r="J10" s="5">
        <f>F10/E10*100</f>
        <v>88.527469747028235</v>
      </c>
    </row>
    <row r="11" spans="1:10" ht="16.5" x14ac:dyDescent="0.25">
      <c r="A11" s="10" t="s">
        <v>67</v>
      </c>
      <c r="B11" s="6" t="s">
        <v>68</v>
      </c>
      <c r="C11" s="25">
        <v>21797.200000000001</v>
      </c>
      <c r="D11" s="25">
        <v>21797.200000000001</v>
      </c>
      <c r="E11" s="25">
        <v>10998.8</v>
      </c>
      <c r="F11" s="25">
        <v>9015.1</v>
      </c>
      <c r="G11" s="5">
        <f>F11/C11*100</f>
        <v>41.358981887581891</v>
      </c>
      <c r="H11" s="5">
        <f>F11/D11*100</f>
        <v>41.358981887581891</v>
      </c>
      <c r="I11" s="5">
        <f>F11-E11</f>
        <v>-1983.6999999999989</v>
      </c>
      <c r="J11" s="5">
        <f>F11/E11*100</f>
        <v>81.964396115939934</v>
      </c>
    </row>
    <row r="12" spans="1:10" ht="16.5" x14ac:dyDescent="0.25">
      <c r="A12" s="10" t="s">
        <v>49</v>
      </c>
      <c r="B12" s="6" t="s">
        <v>4</v>
      </c>
      <c r="C12" s="25">
        <v>18877</v>
      </c>
      <c r="D12" s="25">
        <v>18877</v>
      </c>
      <c r="E12" s="25">
        <v>9397.2999999999993</v>
      </c>
      <c r="F12" s="25">
        <v>9026.6</v>
      </c>
      <c r="G12" s="5">
        <f>F12/C12*100</f>
        <v>47.81797955183557</v>
      </c>
      <c r="H12" s="5">
        <f>F12/D12*100</f>
        <v>47.81797955183557</v>
      </c>
      <c r="I12" s="5">
        <f>F12-E12</f>
        <v>-370.69999999999891</v>
      </c>
      <c r="J12" s="5">
        <f>F12/E12*100</f>
        <v>96.055249912208836</v>
      </c>
    </row>
    <row r="13" spans="1:10" ht="16.5" x14ac:dyDescent="0.25">
      <c r="A13" s="10" t="s">
        <v>48</v>
      </c>
      <c r="B13" s="6" t="s">
        <v>15</v>
      </c>
      <c r="C13" s="5">
        <v>10.4</v>
      </c>
      <c r="D13" s="5">
        <v>10.4</v>
      </c>
      <c r="E13" s="25">
        <v>0.7</v>
      </c>
      <c r="F13" s="25">
        <v>0</v>
      </c>
      <c r="G13" s="5">
        <f>F13/C13*100</f>
        <v>0</v>
      </c>
      <c r="H13" s="5">
        <f>F13/D13*100</f>
        <v>0</v>
      </c>
      <c r="I13" s="5">
        <f>F13-E13</f>
        <v>-0.7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255</v>
      </c>
      <c r="D14" s="5">
        <v>255</v>
      </c>
      <c r="E14" s="25">
        <v>154.9</v>
      </c>
      <c r="F14" s="25">
        <v>152.19999999999999</v>
      </c>
      <c r="G14" s="5">
        <f>F14/C14*100</f>
        <v>59.686274509803916</v>
      </c>
      <c r="H14" s="5">
        <f>F14/D14*100</f>
        <v>59.686274509803916</v>
      </c>
      <c r="I14" s="5">
        <f>F14-E14</f>
        <v>-2.7000000000000171</v>
      </c>
      <c r="J14" s="5">
        <f>F14/E14*100</f>
        <v>98.256939961265317</v>
      </c>
    </row>
    <row r="15" spans="1:10" ht="16.5" x14ac:dyDescent="0.25">
      <c r="A15" s="10" t="s">
        <v>29</v>
      </c>
      <c r="B15" s="19" t="s">
        <v>5</v>
      </c>
      <c r="C15" s="5">
        <v>3793</v>
      </c>
      <c r="D15" s="5">
        <v>3793</v>
      </c>
      <c r="E15" s="5">
        <v>1906</v>
      </c>
      <c r="F15" s="5">
        <v>2309.1999999999998</v>
      </c>
      <c r="G15" s="5">
        <f>F15/C15*100</f>
        <v>60.880569470076452</v>
      </c>
      <c r="H15" s="5">
        <f>F15/D15*100</f>
        <v>60.880569470076452</v>
      </c>
      <c r="I15" s="5">
        <f>F15-E15</f>
        <v>403.19999999999982</v>
      </c>
      <c r="J15" s="5">
        <f>F15/E15*100</f>
        <v>121.15424973767051</v>
      </c>
    </row>
    <row r="16" spans="1:10" ht="16.5" x14ac:dyDescent="0.25">
      <c r="A16" s="10" t="s">
        <v>30</v>
      </c>
      <c r="B16" s="19" t="s">
        <v>21</v>
      </c>
      <c r="C16" s="4"/>
      <c r="D16" s="4"/>
      <c r="E16" s="5"/>
      <c r="F16" s="5"/>
      <c r="G16" s="5"/>
      <c r="H16" s="5"/>
      <c r="I16" s="4"/>
      <c r="J16" s="4"/>
    </row>
    <row r="17" spans="1:12" ht="16.5" x14ac:dyDescent="0.25">
      <c r="A17" s="10"/>
      <c r="B17" s="18" t="s">
        <v>18</v>
      </c>
      <c r="C17" s="4">
        <f>C28+C18+C26+C29+C32+C33</f>
        <v>13828.4</v>
      </c>
      <c r="D17" s="4">
        <f>D28+D18+D26+D29+D32+D33</f>
        <v>13828.4</v>
      </c>
      <c r="E17" s="4">
        <f>E28+E18+E26+E29+E32+E33</f>
        <v>10327</v>
      </c>
      <c r="F17" s="4">
        <v>7272.9</v>
      </c>
      <c r="G17" s="4">
        <f>F17/C17*100</f>
        <v>52.593937114922909</v>
      </c>
      <c r="H17" s="4">
        <f>F17/D17*100</f>
        <v>52.593937114922909</v>
      </c>
      <c r="I17" s="4">
        <f>F17-E17</f>
        <v>-3054.1000000000004</v>
      </c>
      <c r="J17" s="4">
        <f>F17/E17*100</f>
        <v>70.426067589813115</v>
      </c>
    </row>
    <row r="18" spans="1:12" ht="27" x14ac:dyDescent="0.25">
      <c r="A18" s="10" t="s">
        <v>31</v>
      </c>
      <c r="B18" s="16" t="s">
        <v>6</v>
      </c>
      <c r="C18" s="5">
        <f t="shared" ref="C18" si="2">+C19+C20+C21+C23+C25+C24</f>
        <v>7871.4</v>
      </c>
      <c r="D18" s="5">
        <f t="shared" ref="D18:G18" si="3">+D19+D20+D21+D23+D25+D24</f>
        <v>7871.4</v>
      </c>
      <c r="E18" s="5">
        <f t="shared" ref="E18" si="4">+E19+E20+E21+E23+E25+E24</f>
        <v>4252.7999999999993</v>
      </c>
      <c r="F18" s="5">
        <v>3636.6</v>
      </c>
      <c r="G18" s="5">
        <f t="shared" si="3"/>
        <v>166.38815333533563</v>
      </c>
      <c r="H18" s="5">
        <f>F18/D18*100</f>
        <v>46.200167695708515</v>
      </c>
      <c r="I18" s="5">
        <f>F18-E18</f>
        <v>-616.19999999999936</v>
      </c>
      <c r="J18" s="5">
        <f>F18/E18*100</f>
        <v>85.510722347629809</v>
      </c>
    </row>
    <row r="19" spans="1:12" ht="27" x14ac:dyDescent="0.25">
      <c r="A19" s="10" t="s">
        <v>32</v>
      </c>
      <c r="B19" s="6" t="s">
        <v>24</v>
      </c>
      <c r="C19" s="5">
        <v>53</v>
      </c>
      <c r="D19" s="5">
        <v>53</v>
      </c>
      <c r="E19" s="5">
        <v>0</v>
      </c>
      <c r="F19" s="5">
        <v>0</v>
      </c>
      <c r="G19" s="5">
        <f>F19/C19*100</f>
        <v>0</v>
      </c>
      <c r="H19" s="5">
        <f>F19/D19*100</f>
        <v>0</v>
      </c>
      <c r="I19" s="5">
        <f>F19-E19</f>
        <v>0</v>
      </c>
      <c r="J19" s="5">
        <v>0</v>
      </c>
    </row>
    <row r="20" spans="1:12" ht="27" x14ac:dyDescent="0.25">
      <c r="A20" s="10" t="s">
        <v>62</v>
      </c>
      <c r="B20" s="6" t="s">
        <v>19</v>
      </c>
      <c r="C20" s="5">
        <v>4011</v>
      </c>
      <c r="D20" s="5">
        <v>4011</v>
      </c>
      <c r="E20" s="5">
        <v>2244.8000000000002</v>
      </c>
      <c r="F20" s="5">
        <v>1979.3</v>
      </c>
      <c r="G20" s="5">
        <f>F20/C20*100</f>
        <v>49.346796310147099</v>
      </c>
      <c r="H20" s="5">
        <f>F20/D20*100</f>
        <v>49.346796310147099</v>
      </c>
      <c r="I20" s="5">
        <f>F20-E20</f>
        <v>-265.50000000000023</v>
      </c>
      <c r="J20" s="5">
        <f>F20/E20*100</f>
        <v>88.172665716322157</v>
      </c>
    </row>
    <row r="21" spans="1:12" ht="27" customHeight="1" x14ac:dyDescent="0.25">
      <c r="A21" s="10" t="s">
        <v>33</v>
      </c>
      <c r="B21" s="6" t="s">
        <v>22</v>
      </c>
      <c r="C21" s="5">
        <v>485</v>
      </c>
      <c r="D21" s="5">
        <v>485</v>
      </c>
      <c r="E21" s="5">
        <v>316.2</v>
      </c>
      <c r="F21" s="5">
        <v>173</v>
      </c>
      <c r="G21" s="5">
        <f>F21/C21*100</f>
        <v>35.670103092783506</v>
      </c>
      <c r="H21" s="5">
        <f>F21/D21*100</f>
        <v>35.670103092783506</v>
      </c>
      <c r="I21" s="5">
        <f>F21-E21</f>
        <v>-143.19999999999999</v>
      </c>
      <c r="J21" s="5">
        <f>F21/E21*100</f>
        <v>54.712207463630612</v>
      </c>
    </row>
    <row r="22" spans="1:12" ht="16.5" hidden="1" x14ac:dyDescent="0.25">
      <c r="A22" s="10" t="s">
        <v>64</v>
      </c>
      <c r="B22" s="6" t="s">
        <v>65</v>
      </c>
      <c r="C22" s="5"/>
      <c r="D22" s="5"/>
      <c r="E22" s="5">
        <v>0</v>
      </c>
      <c r="F22" s="5">
        <v>0</v>
      </c>
      <c r="G22" s="5"/>
      <c r="H22" s="5"/>
      <c r="I22" s="5"/>
      <c r="J22" s="5"/>
    </row>
    <row r="23" spans="1:12" ht="27" x14ac:dyDescent="0.25">
      <c r="A23" s="10" t="s">
        <v>59</v>
      </c>
      <c r="B23" s="6" t="s">
        <v>60</v>
      </c>
      <c r="C23" s="5">
        <v>917.4</v>
      </c>
      <c r="D23" s="5">
        <v>917.4</v>
      </c>
      <c r="E23" s="25">
        <v>492.7</v>
      </c>
      <c r="F23" s="25">
        <v>291.5</v>
      </c>
      <c r="G23" s="5">
        <f>F23/C23*100</f>
        <v>31.774580335731418</v>
      </c>
      <c r="H23" s="5">
        <f>F23/D23*100</f>
        <v>31.774580335731418</v>
      </c>
      <c r="I23" s="5">
        <f>F23-E23</f>
        <v>-201.2</v>
      </c>
      <c r="J23" s="5">
        <f>F23/E23*100</f>
        <v>59.163791353764971</v>
      </c>
    </row>
    <row r="24" spans="1:12" ht="16.5" customHeight="1" x14ac:dyDescent="0.25">
      <c r="A24" s="10" t="s">
        <v>34</v>
      </c>
      <c r="B24" s="7" t="s">
        <v>23</v>
      </c>
      <c r="C24" s="5">
        <v>0</v>
      </c>
      <c r="D24" s="5">
        <v>0</v>
      </c>
      <c r="E24" s="25">
        <v>15</v>
      </c>
      <c r="F24" s="25">
        <v>0</v>
      </c>
      <c r="G24" s="5"/>
      <c r="H24" s="5"/>
      <c r="I24" s="5">
        <f>F24-E24</f>
        <v>-15</v>
      </c>
      <c r="J24" s="5"/>
    </row>
    <row r="25" spans="1:12" ht="27" x14ac:dyDescent="0.25">
      <c r="A25" s="10" t="s">
        <v>35</v>
      </c>
      <c r="B25" s="6" t="s">
        <v>20</v>
      </c>
      <c r="C25" s="5">
        <v>2405</v>
      </c>
      <c r="D25" s="5">
        <v>2405</v>
      </c>
      <c r="E25" s="25">
        <v>1184.0999999999999</v>
      </c>
      <c r="F25" s="25">
        <v>1192.8</v>
      </c>
      <c r="G25" s="5">
        <f>F25/C25*100</f>
        <v>49.596673596673597</v>
      </c>
      <c r="H25" s="5">
        <f>F25/D25*100</f>
        <v>49.596673596673597</v>
      </c>
      <c r="I25" s="5">
        <f>F25-E25</f>
        <v>8.7000000000000455</v>
      </c>
      <c r="J25" s="5">
        <f>F25/E25*100</f>
        <v>100.73473524195593</v>
      </c>
      <c r="L25" s="26"/>
    </row>
    <row r="26" spans="1:12" ht="16.5" x14ac:dyDescent="0.25">
      <c r="A26" s="10" t="s">
        <v>36</v>
      </c>
      <c r="B26" s="19" t="s">
        <v>7</v>
      </c>
      <c r="C26" s="5">
        <f>C27</f>
        <v>1916</v>
      </c>
      <c r="D26" s="5">
        <f>D27</f>
        <v>1916</v>
      </c>
      <c r="E26" s="5">
        <f>E27</f>
        <v>1127.5</v>
      </c>
      <c r="F26" s="5">
        <v>1203.7</v>
      </c>
      <c r="G26" s="5">
        <f>F26/C26*100</f>
        <v>62.823590814196237</v>
      </c>
      <c r="H26" s="5">
        <f>F26/D26*100</f>
        <v>62.823590814196237</v>
      </c>
      <c r="I26" s="5">
        <f>F26-E26</f>
        <v>76.200000000000045</v>
      </c>
      <c r="J26" s="5">
        <f>F26/E26*100</f>
        <v>106.75831485587584</v>
      </c>
    </row>
    <row r="27" spans="1:12" ht="16.5" x14ac:dyDescent="0.25">
      <c r="A27" s="10" t="s">
        <v>37</v>
      </c>
      <c r="B27" s="21" t="s">
        <v>8</v>
      </c>
      <c r="C27" s="5">
        <v>1916</v>
      </c>
      <c r="D27" s="5">
        <v>1916</v>
      </c>
      <c r="E27" s="25">
        <v>1127.5</v>
      </c>
      <c r="F27" s="25">
        <v>1203.7</v>
      </c>
      <c r="G27" s="5">
        <f>F27/C27*100</f>
        <v>62.823590814196237</v>
      </c>
      <c r="H27" s="5">
        <f>F27/D27*100</f>
        <v>62.823590814196237</v>
      </c>
      <c r="I27" s="5">
        <f>F27-E27</f>
        <v>76.200000000000045</v>
      </c>
      <c r="J27" s="5">
        <f>F27/E27*100</f>
        <v>106.75831485587584</v>
      </c>
    </row>
    <row r="28" spans="1:12" ht="16.5" x14ac:dyDescent="0.25">
      <c r="A28" s="10" t="s">
        <v>45</v>
      </c>
      <c r="B28" s="21" t="s">
        <v>44</v>
      </c>
      <c r="C28" s="5">
        <v>0</v>
      </c>
      <c r="D28" s="5">
        <v>0</v>
      </c>
      <c r="E28" s="25">
        <v>6.5</v>
      </c>
      <c r="F28" s="25">
        <v>101.5</v>
      </c>
      <c r="G28" s="5"/>
      <c r="H28" s="5"/>
      <c r="I28" s="5">
        <f>F28-E28</f>
        <v>95</v>
      </c>
      <c r="J28" s="5"/>
    </row>
    <row r="29" spans="1:12" ht="16.5" x14ac:dyDescent="0.25">
      <c r="A29" s="10" t="s">
        <v>38</v>
      </c>
      <c r="B29" s="16" t="s">
        <v>9</v>
      </c>
      <c r="C29" s="5">
        <f>C30+C31</f>
        <v>2507</v>
      </c>
      <c r="D29" s="5">
        <f>D30+D31</f>
        <v>2507</v>
      </c>
      <c r="E29" s="5">
        <f>E30+E31</f>
        <v>2205.9</v>
      </c>
      <c r="F29" s="5">
        <v>563.20000000000005</v>
      </c>
      <c r="G29" s="5">
        <f>F29/C29*100</f>
        <v>22.465097726366174</v>
      </c>
      <c r="H29" s="5">
        <f>F29/D29*100</f>
        <v>22.465097726366174</v>
      </c>
      <c r="I29" s="5">
        <f>F29-E29</f>
        <v>-1642.7</v>
      </c>
      <c r="J29" s="5">
        <f>F29/E29*100</f>
        <v>25.531529081100686</v>
      </c>
    </row>
    <row r="30" spans="1:12" ht="27" x14ac:dyDescent="0.25">
      <c r="A30" s="10" t="s">
        <v>51</v>
      </c>
      <c r="B30" s="6" t="s">
        <v>13</v>
      </c>
      <c r="C30" s="5">
        <v>1859</v>
      </c>
      <c r="D30" s="5">
        <v>1859</v>
      </c>
      <c r="E30" s="25">
        <v>1701.1</v>
      </c>
      <c r="F30" s="25">
        <v>141</v>
      </c>
      <c r="G30" s="5">
        <f>F30/C30*100</f>
        <v>7.5847229693383529</v>
      </c>
      <c r="H30" s="5">
        <f>F30/D30*100</f>
        <v>7.5847229693383529</v>
      </c>
      <c r="I30" s="5">
        <f>F30-E30</f>
        <v>-1560.1</v>
      </c>
      <c r="J30" s="5">
        <f>F30/E30*100</f>
        <v>8.2887543354300171</v>
      </c>
    </row>
    <row r="31" spans="1:12" ht="16.5" x14ac:dyDescent="0.25">
      <c r="A31" s="10" t="s">
        <v>77</v>
      </c>
      <c r="B31" s="6" t="s">
        <v>78</v>
      </c>
      <c r="C31" s="5">
        <v>648</v>
      </c>
      <c r="D31" s="5">
        <v>648</v>
      </c>
      <c r="E31" s="25">
        <v>504.8</v>
      </c>
      <c r="F31" s="25">
        <v>422.2</v>
      </c>
      <c r="G31" s="5">
        <f>F31/C31*100</f>
        <v>65.15432098765433</v>
      </c>
      <c r="H31" s="5">
        <f>F31/D31*100</f>
        <v>65.15432098765433</v>
      </c>
      <c r="I31" s="5">
        <f>F31-E31</f>
        <v>-82.600000000000023</v>
      </c>
      <c r="J31" s="5">
        <f>F31/E31*100</f>
        <v>83.637083993660852</v>
      </c>
    </row>
    <row r="32" spans="1:12" ht="16.5" x14ac:dyDescent="0.25">
      <c r="A32" s="10" t="s">
        <v>39</v>
      </c>
      <c r="B32" s="19" t="s">
        <v>10</v>
      </c>
      <c r="C32" s="5">
        <v>1534</v>
      </c>
      <c r="D32" s="5">
        <v>1534</v>
      </c>
      <c r="E32" s="25">
        <v>2734.3</v>
      </c>
      <c r="F32" s="25">
        <v>1758.4</v>
      </c>
      <c r="G32" s="5">
        <f>F32/C32*100</f>
        <v>114.6284224250326</v>
      </c>
      <c r="H32" s="5">
        <f>F32/D32*100</f>
        <v>114.6284224250326</v>
      </c>
      <c r="I32" s="5">
        <f>F32-E32</f>
        <v>-975.90000000000009</v>
      </c>
      <c r="J32" s="5">
        <f>F32/E32*100</f>
        <v>64.308963903009911</v>
      </c>
    </row>
    <row r="33" spans="1:10" ht="16.5" x14ac:dyDescent="0.25">
      <c r="A33" s="10" t="s">
        <v>40</v>
      </c>
      <c r="B33" s="19" t="s">
        <v>11</v>
      </c>
      <c r="C33" s="5">
        <v>0</v>
      </c>
      <c r="D33" s="5">
        <v>0</v>
      </c>
      <c r="E33" s="25">
        <f>H33+M33</f>
        <v>0</v>
      </c>
      <c r="F33" s="25">
        <v>9.5</v>
      </c>
      <c r="G33" s="5"/>
      <c r="H33" s="5"/>
      <c r="I33" s="5">
        <f>F33-E33</f>
        <v>9.5</v>
      </c>
      <c r="J33" s="5"/>
    </row>
    <row r="34" spans="1:10" ht="16.5" x14ac:dyDescent="0.25">
      <c r="A34" s="9" t="s">
        <v>41</v>
      </c>
      <c r="B34" s="19" t="s">
        <v>12</v>
      </c>
      <c r="C34" s="4">
        <f t="shared" ref="C34:D34" si="5">C35+C36+C37+C38+C40+C41+C42</f>
        <v>635354.5</v>
      </c>
      <c r="D34" s="4">
        <f t="shared" si="5"/>
        <v>635497.6</v>
      </c>
      <c r="E34" s="4">
        <f>E35+E36+E37+E38+E39+E40+E41+E42</f>
        <v>226334.09999999998</v>
      </c>
      <c r="F34" s="4">
        <v>308215.09999999998</v>
      </c>
      <c r="G34" s="4">
        <f>F34/C34*100</f>
        <v>48.51072904968801</v>
      </c>
      <c r="H34" s="4">
        <f>F34/D34*100</f>
        <v>48.499805506739911</v>
      </c>
      <c r="I34" s="4">
        <f t="shared" ref="I34" si="6">I35+I36+I37+I38+I40+I41+I42</f>
        <v>83787.600000000035</v>
      </c>
      <c r="J34" s="4">
        <f>F34/E34*100</f>
        <v>136.17704976846176</v>
      </c>
    </row>
    <row r="35" spans="1:10" ht="16.5" x14ac:dyDescent="0.25">
      <c r="A35" s="10" t="s">
        <v>55</v>
      </c>
      <c r="B35" s="13" t="s">
        <v>56</v>
      </c>
      <c r="C35" s="12">
        <v>68590.7</v>
      </c>
      <c r="D35" s="12">
        <v>68590.7</v>
      </c>
      <c r="E35" s="25">
        <v>18313.3</v>
      </c>
      <c r="F35" s="25">
        <v>28577.4</v>
      </c>
      <c r="G35" s="5">
        <f>F35/C35*100</f>
        <v>41.663665773931456</v>
      </c>
      <c r="H35" s="5">
        <f>F35/D35*100</f>
        <v>41.663665773931456</v>
      </c>
      <c r="I35" s="5">
        <f>F35-E35</f>
        <v>10264.100000000002</v>
      </c>
      <c r="J35" s="5">
        <f>F35/E35*100</f>
        <v>156.04724435246516</v>
      </c>
    </row>
    <row r="36" spans="1:10" ht="16.5" x14ac:dyDescent="0.25">
      <c r="A36" s="10" t="s">
        <v>69</v>
      </c>
      <c r="B36" s="6" t="s">
        <v>50</v>
      </c>
      <c r="C36" s="12">
        <v>189630.2</v>
      </c>
      <c r="D36" s="12">
        <v>189830.2</v>
      </c>
      <c r="E36" s="25">
        <v>11379.1</v>
      </c>
      <c r="F36" s="25">
        <v>53328.2</v>
      </c>
      <c r="G36" s="5">
        <f>F36/C36*100</f>
        <v>28.122208382420094</v>
      </c>
      <c r="H36" s="5">
        <f>F36/D36*100</f>
        <v>28.092579579013243</v>
      </c>
      <c r="I36" s="5">
        <f>F36-E36</f>
        <v>41949.1</v>
      </c>
      <c r="J36" s="5">
        <f>F36/E36*100</f>
        <v>468.65042050777299</v>
      </c>
    </row>
    <row r="37" spans="1:10" ht="16.5" x14ac:dyDescent="0.25">
      <c r="A37" s="10" t="s">
        <v>70</v>
      </c>
      <c r="B37" s="8" t="s">
        <v>16</v>
      </c>
      <c r="C37" s="12">
        <v>364017.8</v>
      </c>
      <c r="D37" s="12">
        <v>364017.8</v>
      </c>
      <c r="E37" s="25">
        <v>191793.3</v>
      </c>
      <c r="F37" s="25">
        <v>219921.7</v>
      </c>
      <c r="G37" s="5">
        <f>F37/C37*100</f>
        <v>60.415095086009543</v>
      </c>
      <c r="H37" s="5">
        <f>F37/D37*100</f>
        <v>60.415095086009543</v>
      </c>
      <c r="I37" s="5">
        <f>F37-E37</f>
        <v>28128.400000000023</v>
      </c>
      <c r="J37" s="5">
        <f>F37/E37*100</f>
        <v>114.6659971959396</v>
      </c>
    </row>
    <row r="38" spans="1:10" ht="27" x14ac:dyDescent="0.25">
      <c r="A38" s="10" t="s">
        <v>73</v>
      </c>
      <c r="B38" s="8" t="s">
        <v>66</v>
      </c>
      <c r="C38" s="12">
        <v>13115.8</v>
      </c>
      <c r="D38" s="12">
        <v>13058.9</v>
      </c>
      <c r="E38" s="25">
        <v>2892</v>
      </c>
      <c r="F38" s="25">
        <v>7396.1</v>
      </c>
      <c r="G38" s="5">
        <f>F38/C38*100</f>
        <v>56.390765336464419</v>
      </c>
      <c r="H38" s="5">
        <f>F38/D38*100</f>
        <v>56.636470146796448</v>
      </c>
      <c r="I38" s="5">
        <f>F38-E38</f>
        <v>4504.1000000000004</v>
      </c>
      <c r="J38" s="5">
        <f>F38/E38*100</f>
        <v>255.74343015214387</v>
      </c>
    </row>
    <row r="39" spans="1:10" ht="16.5" x14ac:dyDescent="0.25">
      <c r="A39" s="10" t="s">
        <v>74</v>
      </c>
      <c r="B39" s="6" t="s">
        <v>75</v>
      </c>
      <c r="C39" s="12">
        <v>0</v>
      </c>
      <c r="D39" s="12">
        <v>0</v>
      </c>
      <c r="E39" s="25">
        <v>999.8</v>
      </c>
      <c r="F39" s="25">
        <v>13.1</v>
      </c>
      <c r="G39" s="4"/>
      <c r="H39" s="5"/>
      <c r="I39" s="5">
        <f>F39-E39</f>
        <v>-986.69999999999993</v>
      </c>
      <c r="J39" s="5"/>
    </row>
    <row r="40" spans="1:10" ht="16.5" x14ac:dyDescent="0.25">
      <c r="A40" s="10" t="s">
        <v>53</v>
      </c>
      <c r="B40" s="6" t="s">
        <v>54</v>
      </c>
      <c r="C40" s="12">
        <v>0</v>
      </c>
      <c r="D40" s="12">
        <v>0</v>
      </c>
      <c r="E40" s="25">
        <v>908.4</v>
      </c>
      <c r="F40" s="25">
        <v>0</v>
      </c>
      <c r="G40" s="4"/>
      <c r="H40" s="5"/>
      <c r="I40" s="5">
        <f>F40-E40</f>
        <v>-908.4</v>
      </c>
      <c r="J40" s="5"/>
    </row>
    <row r="41" spans="1:10" ht="27" x14ac:dyDescent="0.25">
      <c r="A41" s="11" t="s">
        <v>63</v>
      </c>
      <c r="B41" s="6" t="s">
        <v>79</v>
      </c>
      <c r="C41" s="12">
        <v>0</v>
      </c>
      <c r="D41" s="12">
        <v>0</v>
      </c>
      <c r="E41" s="5">
        <v>48.2</v>
      </c>
      <c r="F41" s="5">
        <v>0</v>
      </c>
      <c r="G41" s="4"/>
      <c r="H41" s="5"/>
      <c r="I41" s="5">
        <f>F41-E41</f>
        <v>-48.2</v>
      </c>
      <c r="J41" s="5"/>
    </row>
    <row r="42" spans="1:10" ht="27" x14ac:dyDescent="0.25">
      <c r="A42" s="11" t="s">
        <v>46</v>
      </c>
      <c r="B42" s="6" t="s">
        <v>47</v>
      </c>
      <c r="C42" s="5">
        <v>0</v>
      </c>
      <c r="D42" s="5">
        <v>0</v>
      </c>
      <c r="E42" s="5">
        <v>0</v>
      </c>
      <c r="F42" s="5">
        <v>-101.5</v>
      </c>
      <c r="G42" s="4"/>
      <c r="H42" s="5"/>
      <c r="I42" s="5">
        <f>F42-E42</f>
        <v>-101.5</v>
      </c>
      <c r="J42" s="5"/>
    </row>
    <row r="43" spans="1:10" ht="16.5" x14ac:dyDescent="0.25">
      <c r="A43" s="3"/>
      <c r="B43" s="20" t="s">
        <v>57</v>
      </c>
      <c r="C43" s="4">
        <f>C34+C5</f>
        <v>1007963.1</v>
      </c>
      <c r="D43" s="4">
        <f>D34+D5</f>
        <v>1008106.2</v>
      </c>
      <c r="E43" s="4">
        <f>E34+E5</f>
        <v>413103.3</v>
      </c>
      <c r="F43" s="4">
        <v>513463.3</v>
      </c>
      <c r="G43" s="4">
        <f>F43/C43*100</f>
        <v>50.940684237349565</v>
      </c>
      <c r="H43" s="4">
        <f>F43/D43*100</f>
        <v>50.933453241335094</v>
      </c>
      <c r="I43" s="4">
        <f>F43-E43</f>
        <v>100360</v>
      </c>
      <c r="J43" s="4">
        <f>F43/E43*100</f>
        <v>124.29416564815628</v>
      </c>
    </row>
    <row r="44" spans="1:10" ht="1.1499999999999999" hidden="1" customHeight="1" x14ac:dyDescent="0.2">
      <c r="A44" s="3"/>
      <c r="B44" s="14" t="s">
        <v>57</v>
      </c>
      <c r="C44" s="14"/>
      <c r="D44" s="15"/>
      <c r="E44" s="15"/>
      <c r="F44" s="15" t="e">
        <f>SUM(F5,#REF!)</f>
        <v>#REF!</v>
      </c>
      <c r="G44" s="15"/>
      <c r="H44" s="15"/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2019-07-25T15:27:08Z</cp:lastPrinted>
  <dcterms:created xsi:type="dcterms:W3CDTF">2004-12-09T07:13:42Z</dcterms:created>
  <dcterms:modified xsi:type="dcterms:W3CDTF">2020-07-30T06:59:14Z</dcterms:modified>
</cp:coreProperties>
</file>