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35" windowWidth="10755" windowHeight="9690"/>
  </bookViews>
  <sheets>
    <sheet name="Лист1" sheetId="1" r:id="rId1"/>
  </sheets>
  <definedNames>
    <definedName name="_xlnm._FilterDatabase" localSheetId="0" hidden="1">Лист1!$B$2:$B$46</definedName>
    <definedName name="бЮДЖЕТ_2005_НОВ.КЛ." localSheetId="0">Лист1!$B$1:$B$50</definedName>
    <definedName name="_xlnm.Print_Titles" localSheetId="0">Лист1!$A:$B,Лист1!$2:$4</definedName>
    <definedName name="_xlnm.Print_Area" localSheetId="0">Лист1!$A$1:$J$51</definedName>
  </definedNames>
  <calcPr calcId="145621"/>
</workbook>
</file>

<file path=xl/calcChain.xml><?xml version="1.0" encoding="utf-8"?>
<calcChain xmlns="http://schemas.openxmlformats.org/spreadsheetml/2006/main">
  <c r="D42" i="1" l="1"/>
  <c r="E35" i="1"/>
  <c r="E32" i="1"/>
  <c r="E22" i="1"/>
  <c r="E12" i="1"/>
  <c r="E7" i="1"/>
  <c r="E42" i="1"/>
  <c r="F42" i="1"/>
  <c r="F32" i="1"/>
  <c r="E21" i="1" l="1"/>
  <c r="E6" i="1"/>
  <c r="H48" i="1"/>
  <c r="H46" i="1"/>
  <c r="H45" i="1"/>
  <c r="H44" i="1"/>
  <c r="H43" i="1"/>
  <c r="H40" i="1"/>
  <c r="H38" i="1"/>
  <c r="H37" i="1"/>
  <c r="H36" i="1"/>
  <c r="H33" i="1"/>
  <c r="H31" i="1"/>
  <c r="H30" i="1"/>
  <c r="H29" i="1"/>
  <c r="H28" i="1"/>
  <c r="H27" i="1"/>
  <c r="H26" i="1"/>
  <c r="H25" i="1"/>
  <c r="H24" i="1"/>
  <c r="H23" i="1"/>
  <c r="H19" i="1"/>
  <c r="H18" i="1"/>
  <c r="H17" i="1"/>
  <c r="H16" i="1"/>
  <c r="H15" i="1"/>
  <c r="H14" i="1"/>
  <c r="H13" i="1"/>
  <c r="H11" i="1"/>
  <c r="H10" i="1"/>
  <c r="H9" i="1"/>
  <c r="H8" i="1"/>
  <c r="G45" i="1"/>
  <c r="G44" i="1"/>
  <c r="G43" i="1"/>
  <c r="G40" i="1"/>
  <c r="G39" i="1"/>
  <c r="G38" i="1"/>
  <c r="G37" i="1"/>
  <c r="G36" i="1"/>
  <c r="G34" i="1"/>
  <c r="G33" i="1"/>
  <c r="G31" i="1"/>
  <c r="G29" i="1"/>
  <c r="G28" i="1"/>
  <c r="G27" i="1"/>
  <c r="G26" i="1"/>
  <c r="G25" i="1"/>
  <c r="G24" i="1"/>
  <c r="G23" i="1"/>
  <c r="G19" i="1"/>
  <c r="G18" i="1"/>
  <c r="G17" i="1"/>
  <c r="G16" i="1"/>
  <c r="G15" i="1"/>
  <c r="G14" i="1"/>
  <c r="G13" i="1"/>
  <c r="G11" i="1"/>
  <c r="G10" i="1"/>
  <c r="G9" i="1"/>
  <c r="G8" i="1"/>
  <c r="E5" i="1" l="1"/>
  <c r="E51" i="1" s="1"/>
  <c r="F35" i="1"/>
  <c r="F22" i="1"/>
  <c r="F12" i="1"/>
  <c r="F7" i="1"/>
  <c r="D35" i="1"/>
  <c r="D32" i="1"/>
  <c r="H32" i="1" s="1"/>
  <c r="D22" i="1"/>
  <c r="D12" i="1"/>
  <c r="D7" i="1"/>
  <c r="H7" i="1" s="1"/>
  <c r="D6" i="1"/>
  <c r="C42" i="1"/>
  <c r="C35" i="1"/>
  <c r="G35" i="1" s="1"/>
  <c r="C32" i="1"/>
  <c r="G32" i="1" s="1"/>
  <c r="C22" i="1"/>
  <c r="C12" i="1"/>
  <c r="C7" i="1"/>
  <c r="G7" i="1" s="1"/>
  <c r="H35" i="1" l="1"/>
  <c r="G42" i="1"/>
  <c r="H42" i="1"/>
  <c r="H22" i="1"/>
  <c r="H12" i="1"/>
  <c r="G12" i="1"/>
  <c r="C21" i="1"/>
  <c r="G22" i="1"/>
  <c r="F6" i="1"/>
  <c r="H6" i="1" s="1"/>
  <c r="F21" i="1"/>
  <c r="C6" i="1"/>
  <c r="D21" i="1"/>
  <c r="F41" i="1"/>
  <c r="G41" i="1" s="1"/>
  <c r="D41" i="1"/>
  <c r="H41" i="1" l="1"/>
  <c r="G21" i="1"/>
  <c r="F5" i="1"/>
  <c r="F51" i="1" s="1"/>
  <c r="C5" i="1"/>
  <c r="G6" i="1"/>
  <c r="D5" i="1"/>
  <c r="H21" i="1"/>
  <c r="J50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  <c r="I50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5" i="1" l="1"/>
  <c r="C51" i="1"/>
  <c r="G51" i="1" s="1"/>
  <c r="G5" i="1"/>
  <c r="D51" i="1"/>
  <c r="H51" i="1" s="1"/>
  <c r="J21" i="1"/>
  <c r="I21" i="1"/>
  <c r="J6" i="1"/>
  <c r="I6" i="1"/>
  <c r="I22" i="1"/>
  <c r="J22" i="1"/>
  <c r="I42" i="1"/>
  <c r="J42" i="1"/>
  <c r="J5" i="1" l="1"/>
  <c r="I5" i="1"/>
  <c r="J51" i="1"/>
  <c r="I51" i="1"/>
  <c r="F52" i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<sst xmlns="http://schemas.openxmlformats.org/spreadsheetml/2006/main" count="103" uniqueCount="99">
  <si>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</si>
  <si>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</si>
  <si>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</si>
  <si>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</si>
  <si>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</si>
  <si>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</si>
  <si>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</si>
  <si>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</si>
  <si>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</si>
  <si>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</si>
  <si>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</si>
  <si>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</si>
  <si>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</si>
  <si>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</si>
  <si>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</si>
  <si>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</si>
  <si>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</si>
  <si>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</si>
  <si>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</si>
  <si>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</si>
  <si>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</si>
  <si>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</si>
  <si>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</si>
  <si>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</si>
  <si>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</si>
  <si>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</si>
  <si>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</si>
  <si>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</si>
  <si>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</si>
  <si>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</si>
  <si>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</si>
  <si>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</si>
  <si>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</si>
  <si>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</si>
  <si>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</si>
  <si>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</si>
  <si>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</si>
  <si>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</si>
  <si>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</si>
  <si>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</si>
  <si>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</si>
  <si>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</si>
  <si>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</si>
  <si>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</si>
  <si>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</si>
  <si>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</si>
  <si>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</si>
  <si>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</si>
  <si>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</si>
  <si>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</si>
  <si>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</si>
  <si>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</si>
  <si>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</si>
  <si>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</si>
  <si>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</si>
  <si>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</si>
  <si>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</si>
  <si>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</si>
  <si>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</si>
  <si>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</si>
  <si>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</si>
  <si>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</si>
  <si>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</si>
  <si>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</si>
  <si>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</si>
  <si>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</si>
  <si>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</si>
  <si>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</si>
  <si>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</si>
  <si>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</si>
  <si>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</si>
  <si>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</si>
  <si>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</si>
  <si>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</si>
  <si>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</si>
  <si>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</si>
  <si>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</si>
  <si>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</si>
  <si>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</si>
  <si>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</si>
  <si>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</si>
  <si>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</si>
  <si>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</si>
  <si>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</si>
  <si>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</si>
  <si>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</si>
  <si>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</si>
  <si>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</si>
  <si>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</si>
  <si>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</si>
  <si>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</si>
  <si>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</si>
  <si>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Аналитические данные о поступлении доходов в бюджет Грязовецкого муниципального района по видам доходов за 1 квартал 2018 года в сравнении с аналогичным периодом 2017 года(тыс. руб.)</t>
  </si>
  <si>
    <t>Первонач-й бюджет         2018 год</t>
  </si>
  <si>
    <t>Утвержден-й бюджет         2018 год</t>
  </si>
  <si>
    <t>Исполнено на 01.04.2018 г.</t>
  </si>
  <si>
    <t>Рост (снижение)  поступлений на 01.04.2018 г. к 01.04.2017 г., тыс. руб.</t>
  </si>
  <si>
    <t>Исполнено на 01.04.2017 г.</t>
  </si>
  <si>
    <t>Рост (снижение)  поступлений на 01.04.2018 г. к 01.04.2017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</si>
</sst>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right" wrapText="1"/>
    </xf>
    <xf numFmtId="164" fontId="17" fillId="0" borderId="2" xfId="0" applyNumberFormat="1" applyFont="1" applyBorder="1" applyAlignment="1">
      <alignment horizontal="right" wrapText="1"/>
    </xf>
    <xf numFmtId="164" fontId="5" fillId="2" borderId="0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E2" sqref="E2:E3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5.4257812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37" t="s">
        <v>92</v>
      </c>
      <c r="B1" s="37"/>
      <c r="C1" s="37"/>
      <c r="D1" s="37"/>
      <c r="E1" s="37"/>
      <c r="F1" s="37"/>
      <c r="G1" s="37"/>
      <c r="H1" s="37"/>
      <c r="I1" s="37"/>
    </row>
    <row r="2" spans="1:10" ht="33.75" customHeight="1" x14ac:dyDescent="0.2">
      <c r="A2" s="42" t="s">
        <v>51</v>
      </c>
      <c r="B2" s="40" t="s">
        <v>14</v>
      </c>
      <c r="C2" s="44" t="s">
        <v>93</v>
      </c>
      <c r="D2" s="38" t="s">
        <v>94</v>
      </c>
      <c r="E2" s="38" t="s">
        <v>97</v>
      </c>
      <c r="F2" s="38" t="s">
        <v>95</v>
      </c>
      <c r="G2" s="38" t="s">
        <v>91</v>
      </c>
      <c r="H2" s="38" t="s">
        <v>90</v>
      </c>
      <c r="I2" s="35" t="s">
        <v>96</v>
      </c>
      <c r="J2" s="35" t="s">
        <v>98</v>
      </c>
    </row>
    <row r="3" spans="1:10" ht="30.75" customHeight="1" x14ac:dyDescent="0.2">
      <c r="A3" s="43"/>
      <c r="B3" s="41"/>
      <c r="C3" s="44"/>
      <c r="D3" s="39"/>
      <c r="E3" s="39"/>
      <c r="F3" s="39"/>
      <c r="G3" s="39"/>
      <c r="H3" s="39"/>
      <c r="I3" s="36"/>
      <c r="J3" s="36"/>
    </row>
    <row r="4" spans="1:10" ht="12.75" customHeight="1" x14ac:dyDescent="0.2">
      <c r="A4" s="29">
        <v>1</v>
      </c>
      <c r="B4" s="30">
        <v>2</v>
      </c>
      <c r="C4" s="31">
        <v>4</v>
      </c>
      <c r="D4" s="30">
        <v>3</v>
      </c>
      <c r="E4" s="30">
        <v>4</v>
      </c>
      <c r="F4" s="30">
        <v>5</v>
      </c>
      <c r="G4" s="30"/>
      <c r="H4" s="28">
        <v>6</v>
      </c>
      <c r="I4" s="28">
        <v>7</v>
      </c>
      <c r="J4" s="28">
        <v>8</v>
      </c>
    </row>
    <row r="5" spans="1:10" ht="17.25" customHeight="1" x14ac:dyDescent="0.25">
      <c r="A5" s="11" t="s">
        <v>31</v>
      </c>
      <c r="B5" s="2" t="s">
        <v>0</v>
      </c>
      <c r="C5" s="32">
        <f>SUM(C6,C21)</f>
        <v>283665.8</v>
      </c>
      <c r="D5" s="4">
        <f>SUM(D6,D21)</f>
        <v>285573.7</v>
      </c>
      <c r="E5" s="4">
        <f>SUM(E6,E21)</f>
        <v>69682.2</v>
      </c>
      <c r="F5" s="4">
        <f>SUM(F6,F21)</f>
        <v>77294.8</v>
      </c>
      <c r="G5" s="4">
        <f>F5/C5*100</f>
        <v>27.248543885092953</v>
      </c>
      <c r="H5" s="4">
        <f>F5/D5*100</f>
        <v>27.066498070375527</v>
      </c>
      <c r="I5" s="4">
        <f>F5-E5</f>
        <v>7612.6000000000058</v>
      </c>
      <c r="J5" s="4">
        <f t="shared" ref="J5:J14" si="0">F5/E5*100</f>
        <v>110.92474118210964</v>
      </c>
    </row>
    <row r="6" spans="1:10" ht="21.6" customHeight="1" x14ac:dyDescent="0.25">
      <c r="A6" s="10"/>
      <c r="B6" s="18" t="s">
        <v>19</v>
      </c>
      <c r="C6" s="33">
        <f>SUM(C7,C11,C12,C19,C20)</f>
        <v>268295</v>
      </c>
      <c r="D6" s="4">
        <f>SUM(D7,D11,D12,D19,D20)</f>
        <v>268295</v>
      </c>
      <c r="E6" s="4">
        <f>SUM(E7,E11,E12,E19,E20)</f>
        <v>66411.099999999991</v>
      </c>
      <c r="F6" s="4">
        <f>SUM(F7,F11,F12,F19,F20)</f>
        <v>72650.7</v>
      </c>
      <c r="G6" s="5">
        <f t="shared" ref="G6:G51" si="1">F6/C6*100</f>
        <v>27.078663411543264</v>
      </c>
      <c r="H6" s="5">
        <f t="shared" ref="H6:H51" si="2">F6/D6*100</f>
        <v>27.078663411543264</v>
      </c>
      <c r="I6" s="4">
        <f t="shared" ref="I6:I51" si="3">F6-E6</f>
        <v>6239.6000000000058</v>
      </c>
      <c r="J6" s="4">
        <f t="shared" si="0"/>
        <v>109.39541733234354</v>
      </c>
    </row>
    <row r="7" spans="1:10" ht="15.75" customHeight="1" x14ac:dyDescent="0.25">
      <c r="A7" s="11" t="s">
        <v>32</v>
      </c>
      <c r="B7" s="17" t="s">
        <v>1</v>
      </c>
      <c r="C7" s="34">
        <f>C10</f>
        <v>217315.9</v>
      </c>
      <c r="D7" s="5">
        <f>D10</f>
        <v>217315.9</v>
      </c>
      <c r="E7" s="27">
        <f>E10</f>
        <v>54574.6</v>
      </c>
      <c r="F7" s="27">
        <f>F10</f>
        <v>60048.9</v>
      </c>
      <c r="G7" s="5">
        <f t="shared" si="1"/>
        <v>27.632078462735588</v>
      </c>
      <c r="H7" s="5">
        <f t="shared" si="2"/>
        <v>27.632078462735588</v>
      </c>
      <c r="I7" s="5">
        <f t="shared" si="3"/>
        <v>5474.3000000000029</v>
      </c>
      <c r="J7" s="5">
        <f t="shared" si="0"/>
        <v>110.03085684549222</v>
      </c>
    </row>
    <row r="8" spans="1:10" ht="18" hidden="1" customHeight="1" x14ac:dyDescent="0.25">
      <c r="A8" s="11" t="s">
        <v>33</v>
      </c>
      <c r="B8" s="6" t="s">
        <v>16</v>
      </c>
      <c r="C8" s="34"/>
      <c r="D8" s="5"/>
      <c r="E8" s="27">
        <v>0</v>
      </c>
      <c r="F8" s="5">
        <v>0</v>
      </c>
      <c r="G8" s="5" t="e">
        <f t="shared" si="1"/>
        <v>#DIV/0!</v>
      </c>
      <c r="H8" s="5" t="e">
        <f t="shared" si="2"/>
        <v>#DIV/0!</v>
      </c>
      <c r="I8" s="5">
        <f t="shared" si="3"/>
        <v>0</v>
      </c>
      <c r="J8" s="5" t="e">
        <f t="shared" si="0"/>
        <v>#DIV/0!</v>
      </c>
    </row>
    <row r="9" spans="1:10" ht="15" hidden="1" customHeight="1" x14ac:dyDescent="0.25">
      <c r="A9" s="11" t="s">
        <v>52</v>
      </c>
      <c r="B9" s="6" t="s">
        <v>16</v>
      </c>
      <c r="C9" s="34"/>
      <c r="D9" s="5"/>
      <c r="E9" s="27">
        <v>0</v>
      </c>
      <c r="F9" s="5">
        <v>0</v>
      </c>
      <c r="G9" s="5" t="e">
        <f t="shared" si="1"/>
        <v>#DIV/0!</v>
      </c>
      <c r="H9" s="5" t="e">
        <f t="shared" si="2"/>
        <v>#DIV/0!</v>
      </c>
      <c r="I9" s="5">
        <f t="shared" si="3"/>
        <v>0</v>
      </c>
      <c r="J9" s="5" t="e">
        <f t="shared" si="0"/>
        <v>#DIV/0!</v>
      </c>
    </row>
    <row r="10" spans="1:10" ht="15.75" customHeight="1" x14ac:dyDescent="0.25">
      <c r="A10" s="11" t="s">
        <v>34</v>
      </c>
      <c r="B10" s="6" t="s">
        <v>2</v>
      </c>
      <c r="C10" s="34">
        <v>217315.9</v>
      </c>
      <c r="D10" s="5">
        <v>217315.9</v>
      </c>
      <c r="E10" s="27">
        <v>54574.6</v>
      </c>
      <c r="F10" s="5">
        <v>60048.9</v>
      </c>
      <c r="G10" s="5">
        <f t="shared" si="1"/>
        <v>27.632078462735588</v>
      </c>
      <c r="H10" s="5">
        <f t="shared" si="2"/>
        <v>27.632078462735588</v>
      </c>
      <c r="I10" s="5">
        <f t="shared" si="3"/>
        <v>5474.3000000000029</v>
      </c>
      <c r="J10" s="5">
        <f t="shared" si="0"/>
        <v>110.03085684549222</v>
      </c>
    </row>
    <row r="11" spans="1:10" ht="15.75" customHeight="1" x14ac:dyDescent="0.25">
      <c r="A11" s="11" t="s">
        <v>76</v>
      </c>
      <c r="B11" s="17" t="s">
        <v>72</v>
      </c>
      <c r="C11" s="34">
        <v>15831</v>
      </c>
      <c r="D11" s="5">
        <v>15831</v>
      </c>
      <c r="E11" s="27">
        <v>3487.2</v>
      </c>
      <c r="F11" s="5">
        <v>3610.6</v>
      </c>
      <c r="G11" s="5">
        <f t="shared" si="1"/>
        <v>22.807150527446147</v>
      </c>
      <c r="H11" s="5">
        <f t="shared" si="2"/>
        <v>22.807150527446147</v>
      </c>
      <c r="I11" s="5">
        <f t="shared" si="3"/>
        <v>123.40000000000009</v>
      </c>
      <c r="J11" s="5">
        <f t="shared" si="0"/>
        <v>103.53865565496673</v>
      </c>
    </row>
    <row r="12" spans="1:10" ht="19.899999999999999" customHeight="1" x14ac:dyDescent="0.25">
      <c r="A12" s="11" t="s">
        <v>35</v>
      </c>
      <c r="B12" s="20" t="s">
        <v>3</v>
      </c>
      <c r="C12" s="34">
        <f>C13+C14+C15+C16</f>
        <v>32066</v>
      </c>
      <c r="D12" s="5">
        <f>D13+D14+D15+D16</f>
        <v>32066</v>
      </c>
      <c r="E12" s="5">
        <f>E13+E14+E15+E16</f>
        <v>7749.0999999999995</v>
      </c>
      <c r="F12" s="5">
        <f>F13+F14+F15+F16</f>
        <v>8026.2999999999993</v>
      </c>
      <c r="G12" s="5">
        <f t="shared" si="1"/>
        <v>25.030561965945235</v>
      </c>
      <c r="H12" s="5">
        <f t="shared" si="2"/>
        <v>25.030561965945235</v>
      </c>
      <c r="I12" s="5">
        <f t="shared" si="3"/>
        <v>277.19999999999982</v>
      </c>
      <c r="J12" s="5">
        <f t="shared" si="0"/>
        <v>103.57718960911591</v>
      </c>
    </row>
    <row r="13" spans="1:10" ht="19.899999999999999" customHeight="1" x14ac:dyDescent="0.25">
      <c r="A13" s="11" t="s">
        <v>86</v>
      </c>
      <c r="B13" s="6" t="s">
        <v>87</v>
      </c>
      <c r="C13" s="34">
        <v>14459</v>
      </c>
      <c r="D13" s="5">
        <v>14459</v>
      </c>
      <c r="E13" s="27">
        <v>3423.5</v>
      </c>
      <c r="F13" s="5">
        <v>3452.9</v>
      </c>
      <c r="G13" s="5">
        <f t="shared" si="1"/>
        <v>23.880627982571408</v>
      </c>
      <c r="H13" s="5">
        <f t="shared" si="2"/>
        <v>23.880627982571408</v>
      </c>
      <c r="I13" s="5">
        <f t="shared" si="3"/>
        <v>29.400000000000091</v>
      </c>
      <c r="J13" s="5">
        <f t="shared" si="0"/>
        <v>100.85877026434935</v>
      </c>
    </row>
    <row r="14" spans="1:10" ht="17.25" customHeight="1" x14ac:dyDescent="0.25">
      <c r="A14" s="11" t="s">
        <v>62</v>
      </c>
      <c r="B14" s="6" t="s">
        <v>4</v>
      </c>
      <c r="C14" s="34">
        <v>17329</v>
      </c>
      <c r="D14" s="5">
        <v>17329</v>
      </c>
      <c r="E14" s="27">
        <v>4275.3</v>
      </c>
      <c r="F14" s="5">
        <v>4348.8999999999996</v>
      </c>
      <c r="G14" s="5">
        <f t="shared" si="1"/>
        <v>25.096081712735874</v>
      </c>
      <c r="H14" s="5">
        <f t="shared" si="2"/>
        <v>25.096081712735874</v>
      </c>
      <c r="I14" s="5">
        <f t="shared" si="3"/>
        <v>73.599999999999454</v>
      </c>
      <c r="J14" s="5">
        <f t="shared" si="0"/>
        <v>101.72151661871681</v>
      </c>
    </row>
    <row r="15" spans="1:10" ht="17.25" customHeight="1" x14ac:dyDescent="0.25">
      <c r="A15" s="11" t="s">
        <v>61</v>
      </c>
      <c r="B15" s="6" t="s">
        <v>15</v>
      </c>
      <c r="C15" s="5">
        <v>73</v>
      </c>
      <c r="D15" s="5">
        <v>73</v>
      </c>
      <c r="E15" s="27">
        <v>2.4</v>
      </c>
      <c r="F15" s="5">
        <v>0</v>
      </c>
      <c r="G15" s="5">
        <f t="shared" si="1"/>
        <v>0</v>
      </c>
      <c r="H15" s="5">
        <f t="shared" si="2"/>
        <v>0</v>
      </c>
      <c r="I15" s="5">
        <f t="shared" si="3"/>
        <v>-2.4</v>
      </c>
      <c r="J15" s="5">
        <v>0</v>
      </c>
    </row>
    <row r="16" spans="1:10" ht="27" customHeight="1" x14ac:dyDescent="0.25">
      <c r="A16" s="11" t="s">
        <v>65</v>
      </c>
      <c r="B16" s="6" t="s">
        <v>56</v>
      </c>
      <c r="C16" s="5">
        <v>205</v>
      </c>
      <c r="D16" s="5">
        <v>205</v>
      </c>
      <c r="E16" s="27">
        <v>47.9</v>
      </c>
      <c r="F16" s="5">
        <v>224.5</v>
      </c>
      <c r="G16" s="5">
        <f t="shared" si="1"/>
        <v>109.51219512195122</v>
      </c>
      <c r="H16" s="5">
        <f t="shared" si="2"/>
        <v>109.51219512195122</v>
      </c>
      <c r="I16" s="5">
        <f t="shared" si="3"/>
        <v>176.6</v>
      </c>
      <c r="J16" s="5">
        <f t="shared" ref="J16:J29" si="4">F16/E16*100</f>
        <v>468.68475991649268</v>
      </c>
    </row>
    <row r="17" spans="1:12" ht="1.5" hidden="1" customHeight="1" x14ac:dyDescent="0.25">
      <c r="A17" s="11" t="s">
        <v>53</v>
      </c>
      <c r="B17" s="6" t="s">
        <v>21</v>
      </c>
      <c r="C17" s="5"/>
      <c r="D17" s="5"/>
      <c r="E17" s="27">
        <v>0</v>
      </c>
      <c r="F17" s="5">
        <v>0</v>
      </c>
      <c r="G17" s="5" t="e">
        <f t="shared" si="1"/>
        <v>#DIV/0!</v>
      </c>
      <c r="H17" s="5" t="e">
        <f t="shared" si="2"/>
        <v>#DIV/0!</v>
      </c>
      <c r="I17" s="5">
        <f t="shared" si="3"/>
        <v>0</v>
      </c>
      <c r="J17" s="5" t="e">
        <f t="shared" si="4"/>
        <v>#DIV/0!</v>
      </c>
    </row>
    <row r="18" spans="1:12" ht="18" hidden="1" customHeight="1" x14ac:dyDescent="0.25">
      <c r="A18" s="11" t="s">
        <v>55</v>
      </c>
      <c r="B18" s="6" t="s">
        <v>54</v>
      </c>
      <c r="C18" s="5"/>
      <c r="D18" s="5"/>
      <c r="E18" s="27">
        <v>0</v>
      </c>
      <c r="F18" s="5">
        <v>0</v>
      </c>
      <c r="G18" s="5" t="e">
        <f t="shared" si="1"/>
        <v>#DIV/0!</v>
      </c>
      <c r="H18" s="5" t="e">
        <f t="shared" si="2"/>
        <v>#DIV/0!</v>
      </c>
      <c r="I18" s="5">
        <f t="shared" si="3"/>
        <v>0</v>
      </c>
      <c r="J18" s="5" t="e">
        <f t="shared" si="4"/>
        <v>#DIV/0!</v>
      </c>
    </row>
    <row r="19" spans="1:12" ht="19.5" customHeight="1" x14ac:dyDescent="0.25">
      <c r="A19" s="11" t="s">
        <v>36</v>
      </c>
      <c r="B19" s="20" t="s">
        <v>5</v>
      </c>
      <c r="C19" s="5">
        <v>3082.1</v>
      </c>
      <c r="D19" s="5">
        <v>3082.1</v>
      </c>
      <c r="E19" s="27">
        <v>600.20000000000005</v>
      </c>
      <c r="F19" s="5">
        <v>964.9</v>
      </c>
      <c r="G19" s="5">
        <f t="shared" si="1"/>
        <v>31.306576684727943</v>
      </c>
      <c r="H19" s="5">
        <f t="shared" si="2"/>
        <v>31.306576684727943</v>
      </c>
      <c r="I19" s="5">
        <f t="shared" si="3"/>
        <v>364.69999999999993</v>
      </c>
      <c r="J19" s="5">
        <f t="shared" si="4"/>
        <v>160.76307897367542</v>
      </c>
    </row>
    <row r="20" spans="1:12" ht="18" customHeight="1" x14ac:dyDescent="0.25">
      <c r="A20" s="11" t="s">
        <v>37</v>
      </c>
      <c r="B20" s="20" t="s">
        <v>25</v>
      </c>
      <c r="C20" s="4"/>
      <c r="D20" s="4"/>
      <c r="E20" s="27">
        <v>0</v>
      </c>
      <c r="F20" s="5"/>
      <c r="G20" s="5"/>
      <c r="H20" s="5"/>
      <c r="I20" s="4">
        <f t="shared" si="3"/>
        <v>0</v>
      </c>
      <c r="J20" s="4" t="e">
        <f t="shared" si="4"/>
        <v>#DIV/0!</v>
      </c>
    </row>
    <row r="21" spans="1:12" ht="18" customHeight="1" x14ac:dyDescent="0.25">
      <c r="A21" s="11"/>
      <c r="B21" s="19" t="s">
        <v>20</v>
      </c>
      <c r="C21" s="4">
        <f>C34+C22+C32+C35+C38+C39+C40+C41</f>
        <v>15370.8</v>
      </c>
      <c r="D21" s="4">
        <f>D34+D22+D32+D35+D38+D39+D40</f>
        <v>17278.7</v>
      </c>
      <c r="E21" s="4">
        <f t="shared" ref="E21:F21" si="5">E34+E22+E32+E35+E38+E39+E40</f>
        <v>3271.1000000000004</v>
      </c>
      <c r="F21" s="4">
        <f t="shared" si="5"/>
        <v>4644.1000000000004</v>
      </c>
      <c r="G21" s="4">
        <f t="shared" si="1"/>
        <v>30.213781976214644</v>
      </c>
      <c r="H21" s="4">
        <f t="shared" si="2"/>
        <v>26.877600745426449</v>
      </c>
      <c r="I21" s="4">
        <f t="shared" si="3"/>
        <v>1373</v>
      </c>
      <c r="J21" s="4">
        <f t="shared" si="4"/>
        <v>141.97364800831525</v>
      </c>
    </row>
    <row r="22" spans="1:12" ht="32.25" customHeight="1" x14ac:dyDescent="0.25">
      <c r="A22" s="11" t="s">
        <v>38</v>
      </c>
      <c r="B22" s="17" t="s">
        <v>6</v>
      </c>
      <c r="C22" s="5">
        <f>C24+C25+C26+C27+C29+C31+C30</f>
        <v>7212.1</v>
      </c>
      <c r="D22" s="5">
        <f>D24+D25+D26+D27+D29+D31+D30</f>
        <v>7212.1</v>
      </c>
      <c r="E22" s="5">
        <f>E24+E25+E26+E27+E29+E31+E30</f>
        <v>1319.7</v>
      </c>
      <c r="F22" s="5">
        <f>F24+F25+F26+F27+F29+F31+F30</f>
        <v>1983.5</v>
      </c>
      <c r="G22" s="5">
        <f t="shared" si="1"/>
        <v>27.502391813757431</v>
      </c>
      <c r="H22" s="5">
        <f t="shared" si="2"/>
        <v>27.502391813757431</v>
      </c>
      <c r="I22" s="5">
        <f t="shared" si="3"/>
        <v>663.8</v>
      </c>
      <c r="J22" s="5">
        <f t="shared" si="4"/>
        <v>150.29931044934455</v>
      </c>
    </row>
    <row r="23" spans="1:12" ht="1.5" hidden="1" customHeight="1" x14ac:dyDescent="0.25">
      <c r="A23" s="11" t="s">
        <v>39</v>
      </c>
      <c r="B23" s="6" t="s">
        <v>30</v>
      </c>
      <c r="C23" s="5"/>
      <c r="D23" s="5"/>
      <c r="E23" s="27">
        <v>0</v>
      </c>
      <c r="F23" s="5">
        <v>0</v>
      </c>
      <c r="G23" s="5" t="e">
        <f t="shared" si="1"/>
        <v>#DIV/0!</v>
      </c>
      <c r="H23" s="5" t="e">
        <f t="shared" si="2"/>
        <v>#DIV/0!</v>
      </c>
      <c r="I23" s="5">
        <f t="shared" si="3"/>
        <v>0</v>
      </c>
      <c r="J23" s="5" t="e">
        <f t="shared" si="4"/>
        <v>#DIV/0!</v>
      </c>
    </row>
    <row r="24" spans="1:12" ht="21" hidden="1" customHeight="1" x14ac:dyDescent="0.25">
      <c r="A24" s="11" t="s">
        <v>39</v>
      </c>
      <c r="B24" s="6" t="s">
        <v>22</v>
      </c>
      <c r="C24" s="5"/>
      <c r="D24" s="5"/>
      <c r="E24" s="27">
        <v>0</v>
      </c>
      <c r="F24" s="5">
        <v>0</v>
      </c>
      <c r="G24" s="5" t="e">
        <f t="shared" si="1"/>
        <v>#DIV/0!</v>
      </c>
      <c r="H24" s="5" t="e">
        <f t="shared" si="2"/>
        <v>#DIV/0!</v>
      </c>
      <c r="I24" s="5">
        <f t="shared" si="3"/>
        <v>0</v>
      </c>
      <c r="J24" s="5" t="e">
        <f t="shared" si="4"/>
        <v>#DIV/0!</v>
      </c>
    </row>
    <row r="25" spans="1:12" ht="33" hidden="1" customHeight="1" x14ac:dyDescent="0.25">
      <c r="A25" s="11" t="s">
        <v>73</v>
      </c>
      <c r="B25" s="6" t="s">
        <v>30</v>
      </c>
      <c r="C25" s="5"/>
      <c r="D25" s="5"/>
      <c r="E25" s="27"/>
      <c r="F25" s="5">
        <v>0</v>
      </c>
      <c r="G25" s="5" t="e">
        <f t="shared" si="1"/>
        <v>#DIV/0!</v>
      </c>
      <c r="H25" s="5" t="e">
        <f t="shared" si="2"/>
        <v>#DIV/0!</v>
      </c>
      <c r="I25" s="5">
        <f t="shared" si="3"/>
        <v>0</v>
      </c>
      <c r="J25" s="5" t="e">
        <f t="shared" si="4"/>
        <v>#DIV/0!</v>
      </c>
    </row>
    <row r="26" spans="1:12" ht="42.75" customHeight="1" x14ac:dyDescent="0.25">
      <c r="A26" s="11" t="s">
        <v>77</v>
      </c>
      <c r="B26" s="6" t="s">
        <v>23</v>
      </c>
      <c r="C26" s="5">
        <v>3680</v>
      </c>
      <c r="D26" s="5">
        <v>3680</v>
      </c>
      <c r="E26" s="27">
        <v>674.9</v>
      </c>
      <c r="F26" s="5">
        <v>1004.4</v>
      </c>
      <c r="G26" s="5">
        <f t="shared" si="1"/>
        <v>27.293478260869563</v>
      </c>
      <c r="H26" s="5">
        <f t="shared" si="2"/>
        <v>27.293478260869563</v>
      </c>
      <c r="I26" s="5">
        <f t="shared" si="3"/>
        <v>329.5</v>
      </c>
      <c r="J26" s="5">
        <f t="shared" si="4"/>
        <v>148.82204771077195</v>
      </c>
    </row>
    <row r="27" spans="1:12" ht="41.25" customHeight="1" x14ac:dyDescent="0.25">
      <c r="A27" s="11" t="s">
        <v>40</v>
      </c>
      <c r="B27" s="6" t="s">
        <v>26</v>
      </c>
      <c r="C27" s="5">
        <v>356</v>
      </c>
      <c r="D27" s="5">
        <v>356</v>
      </c>
      <c r="E27" s="27">
        <v>82.5</v>
      </c>
      <c r="F27" s="5">
        <v>125.9</v>
      </c>
      <c r="G27" s="5">
        <f t="shared" si="1"/>
        <v>35.365168539325843</v>
      </c>
      <c r="H27" s="5">
        <f t="shared" si="2"/>
        <v>35.365168539325843</v>
      </c>
      <c r="I27" s="5">
        <f t="shared" si="3"/>
        <v>43.400000000000006</v>
      </c>
      <c r="J27" s="5">
        <f t="shared" si="4"/>
        <v>152.60606060606062</v>
      </c>
    </row>
    <row r="28" spans="1:12" ht="41.25" hidden="1" customHeight="1" x14ac:dyDescent="0.25">
      <c r="A28" s="11" t="s">
        <v>83</v>
      </c>
      <c r="B28" s="6" t="s">
        <v>84</v>
      </c>
      <c r="C28" s="5"/>
      <c r="D28" s="5"/>
      <c r="E28" s="27">
        <v>0</v>
      </c>
      <c r="F28" s="5">
        <v>0</v>
      </c>
      <c r="G28" s="5" t="e">
        <f t="shared" si="1"/>
        <v>#DIV/0!</v>
      </c>
      <c r="H28" s="5" t="e">
        <f t="shared" si="2"/>
        <v>#DIV/0!</v>
      </c>
      <c r="I28" s="5">
        <f t="shared" si="3"/>
        <v>0</v>
      </c>
      <c r="J28" s="5" t="e">
        <f t="shared" si="4"/>
        <v>#DIV/0!</v>
      </c>
    </row>
    <row r="29" spans="1:12" ht="32.25" customHeight="1" x14ac:dyDescent="0.25">
      <c r="A29" s="11" t="s">
        <v>74</v>
      </c>
      <c r="B29" s="6" t="s">
        <v>75</v>
      </c>
      <c r="C29" s="5">
        <v>1376</v>
      </c>
      <c r="D29" s="5">
        <v>1376</v>
      </c>
      <c r="E29" s="27">
        <v>320.60000000000002</v>
      </c>
      <c r="F29" s="5">
        <v>316</v>
      </c>
      <c r="G29" s="5">
        <f t="shared" si="1"/>
        <v>22.965116279069768</v>
      </c>
      <c r="H29" s="5">
        <f t="shared" si="2"/>
        <v>22.965116279069768</v>
      </c>
      <c r="I29" s="5">
        <f t="shared" si="3"/>
        <v>-4.6000000000000227</v>
      </c>
      <c r="J29" s="5">
        <f t="shared" si="4"/>
        <v>98.565190268247022</v>
      </c>
    </row>
    <row r="30" spans="1:12" ht="27.75" customHeight="1" x14ac:dyDescent="0.25">
      <c r="A30" s="11" t="s">
        <v>41</v>
      </c>
      <c r="B30" s="7" t="s">
        <v>28</v>
      </c>
      <c r="C30" s="5"/>
      <c r="D30" s="5">
        <v>0</v>
      </c>
      <c r="E30" s="27">
        <v>0</v>
      </c>
      <c r="F30" s="5">
        <v>0</v>
      </c>
      <c r="G30" s="5"/>
      <c r="H30" s="5" t="e">
        <f t="shared" si="2"/>
        <v>#DIV/0!</v>
      </c>
      <c r="I30" s="5">
        <f t="shared" si="3"/>
        <v>0</v>
      </c>
      <c r="J30" s="5"/>
    </row>
    <row r="31" spans="1:12" ht="30" customHeight="1" x14ac:dyDescent="0.25">
      <c r="A31" s="11" t="s">
        <v>42</v>
      </c>
      <c r="B31" s="6" t="s">
        <v>24</v>
      </c>
      <c r="C31" s="5">
        <v>1800.1</v>
      </c>
      <c r="D31" s="5">
        <v>1800.1</v>
      </c>
      <c r="E31" s="27">
        <v>241.7</v>
      </c>
      <c r="F31" s="5">
        <v>537.20000000000005</v>
      </c>
      <c r="G31" s="5">
        <f t="shared" si="1"/>
        <v>29.84278651186046</v>
      </c>
      <c r="H31" s="5">
        <f t="shared" si="2"/>
        <v>29.84278651186046</v>
      </c>
      <c r="I31" s="5">
        <f t="shared" si="3"/>
        <v>295.50000000000006</v>
      </c>
      <c r="J31" s="5">
        <f t="shared" ref="J31:J46" si="6">F31/E31*100</f>
        <v>222.2589987587919</v>
      </c>
      <c r="L31" s="25"/>
    </row>
    <row r="32" spans="1:12" ht="24" customHeight="1" x14ac:dyDescent="0.25">
      <c r="A32" s="11" t="s">
        <v>43</v>
      </c>
      <c r="B32" s="20" t="s">
        <v>7</v>
      </c>
      <c r="C32" s="5">
        <f>C33</f>
        <v>1623</v>
      </c>
      <c r="D32" s="5">
        <f>D33</f>
        <v>1623</v>
      </c>
      <c r="E32" s="5">
        <f>E33</f>
        <v>545.9</v>
      </c>
      <c r="F32" s="5">
        <f>F33</f>
        <v>1017</v>
      </c>
      <c r="G32" s="5">
        <f t="shared" si="1"/>
        <v>62.661737523105366</v>
      </c>
      <c r="H32" s="5">
        <f t="shared" si="2"/>
        <v>62.661737523105366</v>
      </c>
      <c r="I32" s="5">
        <f t="shared" si="3"/>
        <v>471.1</v>
      </c>
      <c r="J32" s="5">
        <f t="shared" si="6"/>
        <v>186.29785675032059</v>
      </c>
    </row>
    <row r="33" spans="1:10" ht="24" customHeight="1" x14ac:dyDescent="0.25">
      <c r="A33" s="11" t="s">
        <v>44</v>
      </c>
      <c r="B33" s="22" t="s">
        <v>8</v>
      </c>
      <c r="C33" s="5">
        <v>1623</v>
      </c>
      <c r="D33" s="5">
        <v>1623</v>
      </c>
      <c r="E33" s="27">
        <v>545.9</v>
      </c>
      <c r="F33" s="5">
        <v>1017</v>
      </c>
      <c r="G33" s="5">
        <f t="shared" si="1"/>
        <v>62.661737523105366</v>
      </c>
      <c r="H33" s="5">
        <f t="shared" si="2"/>
        <v>62.661737523105366</v>
      </c>
      <c r="I33" s="5">
        <f t="shared" si="3"/>
        <v>471.1</v>
      </c>
      <c r="J33" s="5">
        <f t="shared" si="6"/>
        <v>186.29785675032059</v>
      </c>
    </row>
    <row r="34" spans="1:10" ht="27.6" customHeight="1" x14ac:dyDescent="0.25">
      <c r="A34" s="11" t="s">
        <v>58</v>
      </c>
      <c r="B34" s="22" t="s">
        <v>57</v>
      </c>
      <c r="C34" s="5">
        <v>0</v>
      </c>
      <c r="D34" s="5">
        <v>1907.9</v>
      </c>
      <c r="E34" s="27">
        <v>0</v>
      </c>
      <c r="F34" s="5">
        <v>441.3</v>
      </c>
      <c r="G34" s="5" t="e">
        <f t="shared" si="1"/>
        <v>#DIV/0!</v>
      </c>
      <c r="H34" s="5"/>
      <c r="I34" s="5">
        <f t="shared" si="3"/>
        <v>441.3</v>
      </c>
      <c r="J34" s="5" t="e">
        <f t="shared" si="6"/>
        <v>#DIV/0!</v>
      </c>
    </row>
    <row r="35" spans="1:10" ht="30.75" customHeight="1" x14ac:dyDescent="0.25">
      <c r="A35" s="11" t="s">
        <v>45</v>
      </c>
      <c r="B35" s="17" t="s">
        <v>9</v>
      </c>
      <c r="C35" s="5">
        <f>C36+C37</f>
        <v>3882</v>
      </c>
      <c r="D35" s="5">
        <f>D36+D37</f>
        <v>3882</v>
      </c>
      <c r="E35" s="5">
        <f>E36+E37</f>
        <v>888.7</v>
      </c>
      <c r="F35" s="5">
        <f>F36+F37</f>
        <v>378.5</v>
      </c>
      <c r="G35" s="5">
        <f t="shared" si="1"/>
        <v>9.7501287995878414</v>
      </c>
      <c r="H35" s="5">
        <f t="shared" si="2"/>
        <v>9.7501287995878414</v>
      </c>
      <c r="I35" s="5">
        <f t="shared" si="3"/>
        <v>-510.20000000000005</v>
      </c>
      <c r="J35" s="5">
        <f t="shared" si="6"/>
        <v>42.590300438843251</v>
      </c>
    </row>
    <row r="36" spans="1:10" ht="31.5" customHeight="1" x14ac:dyDescent="0.25">
      <c r="A36" s="11" t="s">
        <v>64</v>
      </c>
      <c r="B36" s="6" t="s">
        <v>13</v>
      </c>
      <c r="C36" s="5">
        <v>1577</v>
      </c>
      <c r="D36" s="5">
        <v>1577</v>
      </c>
      <c r="E36" s="27">
        <v>535.1</v>
      </c>
      <c r="F36" s="5">
        <v>177.5</v>
      </c>
      <c r="G36" s="5">
        <f t="shared" si="1"/>
        <v>11.255548509828788</v>
      </c>
      <c r="H36" s="5">
        <f t="shared" si="2"/>
        <v>11.255548509828788</v>
      </c>
      <c r="I36" s="5">
        <f t="shared" si="3"/>
        <v>-357.6</v>
      </c>
      <c r="J36" s="5">
        <f t="shared" si="6"/>
        <v>33.171369837413565</v>
      </c>
    </row>
    <row r="37" spans="1:10" ht="27.75" customHeight="1" x14ac:dyDescent="0.25">
      <c r="A37" s="11" t="s">
        <v>78</v>
      </c>
      <c r="B37" s="6" t="s">
        <v>18</v>
      </c>
      <c r="C37" s="5">
        <v>2305</v>
      </c>
      <c r="D37" s="5">
        <v>2305</v>
      </c>
      <c r="E37" s="27">
        <v>353.6</v>
      </c>
      <c r="F37" s="5">
        <v>201</v>
      </c>
      <c r="G37" s="5">
        <f t="shared" si="1"/>
        <v>8.7201735357917567</v>
      </c>
      <c r="H37" s="5">
        <f t="shared" si="2"/>
        <v>8.7201735357917567</v>
      </c>
      <c r="I37" s="5">
        <f t="shared" si="3"/>
        <v>-152.60000000000002</v>
      </c>
      <c r="J37" s="5">
        <f t="shared" si="6"/>
        <v>56.843891402714931</v>
      </c>
    </row>
    <row r="38" spans="1:10" ht="21.6" customHeight="1" x14ac:dyDescent="0.25">
      <c r="A38" s="11" t="s">
        <v>46</v>
      </c>
      <c r="B38" s="20" t="s">
        <v>10</v>
      </c>
      <c r="C38" s="5">
        <v>2653.7</v>
      </c>
      <c r="D38" s="5">
        <v>2653.7</v>
      </c>
      <c r="E38" s="27">
        <v>516.79999999999995</v>
      </c>
      <c r="F38" s="5">
        <v>823.8</v>
      </c>
      <c r="G38" s="5">
        <f t="shared" si="1"/>
        <v>31.043448769642385</v>
      </c>
      <c r="H38" s="5">
        <f t="shared" si="2"/>
        <v>31.043448769642385</v>
      </c>
      <c r="I38" s="5">
        <f t="shared" si="3"/>
        <v>307</v>
      </c>
      <c r="J38" s="5">
        <f t="shared" si="6"/>
        <v>159.40402476780187</v>
      </c>
    </row>
    <row r="39" spans="1:10" ht="22.5" customHeight="1" x14ac:dyDescent="0.25">
      <c r="A39" s="11" t="s">
        <v>47</v>
      </c>
      <c r="B39" s="20" t="s">
        <v>11</v>
      </c>
      <c r="C39" s="5">
        <v>0</v>
      </c>
      <c r="D39" s="5">
        <v>0</v>
      </c>
      <c r="E39" s="27">
        <v>0</v>
      </c>
      <c r="F39" s="5">
        <v>0</v>
      </c>
      <c r="G39" s="5" t="e">
        <f t="shared" si="1"/>
        <v>#DIV/0!</v>
      </c>
      <c r="H39" s="5"/>
      <c r="I39" s="5">
        <f t="shared" si="3"/>
        <v>0</v>
      </c>
      <c r="J39" s="5" t="e">
        <f t="shared" si="6"/>
        <v>#DIV/0!</v>
      </c>
    </row>
    <row r="40" spans="1:10" ht="0.75" hidden="1" customHeight="1" x14ac:dyDescent="0.25">
      <c r="A40" s="11" t="s">
        <v>48</v>
      </c>
      <c r="B40" s="8" t="s">
        <v>27</v>
      </c>
      <c r="C40" s="13">
        <v>0</v>
      </c>
      <c r="D40" s="13">
        <v>0</v>
      </c>
      <c r="E40" s="26">
        <v>0</v>
      </c>
      <c r="F40" s="13">
        <v>0</v>
      </c>
      <c r="G40" s="4" t="e">
        <f t="shared" si="1"/>
        <v>#DIV/0!</v>
      </c>
      <c r="H40" s="4" t="e">
        <f t="shared" si="2"/>
        <v>#DIV/0!</v>
      </c>
      <c r="I40" s="4">
        <f t="shared" si="3"/>
        <v>0</v>
      </c>
      <c r="J40" s="4" t="e">
        <f t="shared" si="6"/>
        <v>#DIV/0!</v>
      </c>
    </row>
    <row r="41" spans="1:10" ht="15" hidden="1" customHeight="1" x14ac:dyDescent="0.25">
      <c r="A41" s="11" t="s">
        <v>49</v>
      </c>
      <c r="B41" s="8" t="s">
        <v>29</v>
      </c>
      <c r="C41" s="13"/>
      <c r="D41" s="23">
        <f>D42+D43+D44+D45+D47+D48</f>
        <v>752065.4</v>
      </c>
      <c r="E41" s="26">
        <v>0</v>
      </c>
      <c r="F41" s="23">
        <f>F42+F43+F44+F45+F47+F48</f>
        <v>156172.09999999998</v>
      </c>
      <c r="G41" s="4" t="e">
        <f t="shared" si="1"/>
        <v>#DIV/0!</v>
      </c>
      <c r="H41" s="4">
        <f t="shared" si="2"/>
        <v>20.765760530932546</v>
      </c>
      <c r="I41" s="4">
        <f t="shared" si="3"/>
        <v>156172.09999999998</v>
      </c>
      <c r="J41" s="4" t="e">
        <f t="shared" si="6"/>
        <v>#DIV/0!</v>
      </c>
    </row>
    <row r="42" spans="1:10" ht="24" customHeight="1" x14ac:dyDescent="0.25">
      <c r="A42" s="10" t="s">
        <v>50</v>
      </c>
      <c r="B42" s="20" t="s">
        <v>12</v>
      </c>
      <c r="C42" s="23">
        <f>C43+C44+C45+C46+C48+C50</f>
        <v>352954.80000000005</v>
      </c>
      <c r="D42" s="23">
        <f>D43+D44+D45+D46+D48+D49+D50</f>
        <v>380825</v>
      </c>
      <c r="E42" s="23">
        <f>E43+E44+E45+E46+E48+E49+E50</f>
        <v>92721.2</v>
      </c>
      <c r="F42" s="23">
        <f>F43+F44+F45+F46+F48+F49+F50</f>
        <v>79131.899999999994</v>
      </c>
      <c r="G42" s="4">
        <f t="shared" si="1"/>
        <v>22.419839594191661</v>
      </c>
      <c r="H42" s="4">
        <f t="shared" si="2"/>
        <v>20.779071752117112</v>
      </c>
      <c r="I42" s="4">
        <f t="shared" si="3"/>
        <v>-13589.300000000003</v>
      </c>
      <c r="J42" s="4">
        <f t="shared" si="6"/>
        <v>85.343912718989827</v>
      </c>
    </row>
    <row r="43" spans="1:10" ht="20.25" customHeight="1" x14ac:dyDescent="0.25">
      <c r="A43" s="11" t="s">
        <v>69</v>
      </c>
      <c r="B43" s="14" t="s">
        <v>70</v>
      </c>
      <c r="C43" s="24">
        <v>76542.100000000006</v>
      </c>
      <c r="D43" s="24">
        <v>76542.100000000006</v>
      </c>
      <c r="E43" s="27">
        <v>11401.7</v>
      </c>
      <c r="F43" s="34">
        <v>8821</v>
      </c>
      <c r="G43" s="5">
        <f t="shared" si="1"/>
        <v>11.524376780882676</v>
      </c>
      <c r="H43" s="5">
        <f t="shared" si="2"/>
        <v>11.524376780882676</v>
      </c>
      <c r="I43" s="5">
        <f t="shared" si="3"/>
        <v>-2580.7000000000007</v>
      </c>
      <c r="J43" s="5">
        <f t="shared" si="6"/>
        <v>77.365655998666867</v>
      </c>
    </row>
    <row r="44" spans="1:10" ht="28.5" customHeight="1" x14ac:dyDescent="0.25">
      <c r="A44" s="11" t="s">
        <v>88</v>
      </c>
      <c r="B44" s="6" t="s">
        <v>63</v>
      </c>
      <c r="C44" s="24">
        <v>4311.3</v>
      </c>
      <c r="D44" s="24">
        <v>22596.9</v>
      </c>
      <c r="E44" s="27">
        <v>17200.7</v>
      </c>
      <c r="F44" s="34">
        <v>0</v>
      </c>
      <c r="G44" s="5">
        <f t="shared" si="1"/>
        <v>0</v>
      </c>
      <c r="H44" s="5">
        <f t="shared" si="2"/>
        <v>0</v>
      </c>
      <c r="I44" s="5">
        <f t="shared" si="3"/>
        <v>-17200.7</v>
      </c>
      <c r="J44" s="5">
        <f t="shared" si="6"/>
        <v>0</v>
      </c>
    </row>
    <row r="45" spans="1:10" ht="20.25" customHeight="1" x14ac:dyDescent="0.25">
      <c r="A45" s="11" t="s">
        <v>89</v>
      </c>
      <c r="B45" s="9" t="s">
        <v>17</v>
      </c>
      <c r="C45" s="24">
        <v>272101.40000000002</v>
      </c>
      <c r="D45" s="24">
        <v>272101.40000000002</v>
      </c>
      <c r="E45" s="27">
        <v>62468.9</v>
      </c>
      <c r="F45" s="34">
        <v>68219.199999999997</v>
      </c>
      <c r="G45" s="5">
        <f t="shared" si="1"/>
        <v>25.071241823820088</v>
      </c>
      <c r="H45" s="5">
        <f t="shared" si="2"/>
        <v>25.071241823820088</v>
      </c>
      <c r="I45" s="5">
        <f t="shared" si="3"/>
        <v>5750.2999999999956</v>
      </c>
      <c r="J45" s="5">
        <f t="shared" si="6"/>
        <v>109.20506043807399</v>
      </c>
    </row>
    <row r="46" spans="1:10" ht="31.5" customHeight="1" x14ac:dyDescent="0.25">
      <c r="A46" s="11" t="s">
        <v>66</v>
      </c>
      <c r="B46" s="9" t="s">
        <v>85</v>
      </c>
      <c r="C46" s="24">
        <v>0</v>
      </c>
      <c r="D46" s="24">
        <v>9584.6</v>
      </c>
      <c r="E46" s="27">
        <v>1649.9</v>
      </c>
      <c r="F46" s="34">
        <v>2105.6999999999998</v>
      </c>
      <c r="G46" s="4"/>
      <c r="H46" s="5">
        <f t="shared" si="2"/>
        <v>21.969617928760719</v>
      </c>
      <c r="I46" s="5">
        <f t="shared" si="3"/>
        <v>455.79999999999973</v>
      </c>
      <c r="J46" s="5">
        <f t="shared" si="6"/>
        <v>127.62591672222557</v>
      </c>
    </row>
    <row r="47" spans="1:10" ht="20.25" customHeight="1" x14ac:dyDescent="0.25">
      <c r="A47" s="11" t="s">
        <v>79</v>
      </c>
      <c r="B47" s="6" t="s">
        <v>81</v>
      </c>
      <c r="C47" s="24"/>
      <c r="D47" s="24"/>
      <c r="E47" s="27"/>
      <c r="F47" s="34"/>
      <c r="G47" s="4"/>
      <c r="H47" s="5"/>
      <c r="I47" s="5"/>
      <c r="J47" s="5"/>
    </row>
    <row r="48" spans="1:10" ht="20.25" customHeight="1" x14ac:dyDescent="0.25">
      <c r="A48" s="11" t="s">
        <v>67</v>
      </c>
      <c r="B48" s="6" t="s">
        <v>68</v>
      </c>
      <c r="C48" s="24">
        <v>0</v>
      </c>
      <c r="D48" s="24">
        <v>0</v>
      </c>
      <c r="E48" s="27">
        <v>0</v>
      </c>
      <c r="F48" s="34">
        <v>0</v>
      </c>
      <c r="G48" s="4"/>
      <c r="H48" s="5" t="e">
        <f t="shared" si="2"/>
        <v>#DIV/0!</v>
      </c>
      <c r="I48" s="5"/>
      <c r="J48" s="5"/>
    </row>
    <row r="49" spans="1:10" ht="20.25" customHeight="1" x14ac:dyDescent="0.25">
      <c r="A49" s="12" t="s">
        <v>80</v>
      </c>
      <c r="B49" s="6" t="s">
        <v>82</v>
      </c>
      <c r="C49" s="24"/>
      <c r="D49" s="24"/>
      <c r="E49" s="27"/>
      <c r="F49" s="5">
        <v>0</v>
      </c>
      <c r="G49" s="4"/>
      <c r="H49" s="5"/>
      <c r="I49" s="5"/>
      <c r="J49" s="5"/>
    </row>
    <row r="50" spans="1:10" ht="46.5" customHeight="1" x14ac:dyDescent="0.25">
      <c r="A50" s="12" t="s">
        <v>59</v>
      </c>
      <c r="B50" s="6" t="s">
        <v>60</v>
      </c>
      <c r="C50" s="24"/>
      <c r="D50" s="23"/>
      <c r="E50" s="27">
        <v>0</v>
      </c>
      <c r="F50" s="5">
        <v>-14</v>
      </c>
      <c r="G50" s="4"/>
      <c r="H50" s="4"/>
      <c r="I50" s="5">
        <f t="shared" si="3"/>
        <v>-14</v>
      </c>
      <c r="J50" s="5" t="e">
        <f>F50/E50*100</f>
        <v>#DIV/0!</v>
      </c>
    </row>
    <row r="51" spans="1:10" ht="20.25" customHeight="1" x14ac:dyDescent="0.25">
      <c r="A51" s="3"/>
      <c r="B51" s="21" t="s">
        <v>71</v>
      </c>
      <c r="C51" s="23">
        <f>C42+C5</f>
        <v>636620.60000000009</v>
      </c>
      <c r="D51" s="23">
        <f>D42+D5</f>
        <v>666398.69999999995</v>
      </c>
      <c r="E51" s="23">
        <f>E42+E5</f>
        <v>162403.4</v>
      </c>
      <c r="F51" s="23">
        <f>F42+F5</f>
        <v>156426.70000000001</v>
      </c>
      <c r="G51" s="4">
        <f t="shared" si="1"/>
        <v>24.571416633392008</v>
      </c>
      <c r="H51" s="4">
        <f t="shared" si="2"/>
        <v>23.473440149268001</v>
      </c>
      <c r="I51" s="4">
        <f t="shared" si="3"/>
        <v>-5976.6999999999825</v>
      </c>
      <c r="J51" s="4">
        <f>F51/E51*100</f>
        <v>96.319843057472937</v>
      </c>
    </row>
    <row r="52" spans="1:10" ht="1.1499999999999999" customHeight="1" x14ac:dyDescent="0.2">
      <c r="A52" s="3"/>
      <c r="B52" s="15" t="s">
        <v>71</v>
      </c>
      <c r="C52" s="15"/>
      <c r="D52" s="16"/>
      <c r="E52" s="16"/>
      <c r="F52" s="16" t="e">
        <f>SUM(F5,#REF!)</f>
        <v>#REF!</v>
      </c>
      <c r="G52" s="16"/>
      <c r="H52" s="16"/>
    </row>
  </sheetData>
  <mergeCells count="11">
    <mergeCell ref="J2:J3"/>
    <mergeCell ref="I2:I3"/>
    <mergeCell ref="A1:I1"/>
    <mergeCell ref="F2:F3"/>
    <mergeCell ref="H2:H3"/>
    <mergeCell ref="B2:B3"/>
    <mergeCell ref="A2:A3"/>
    <mergeCell ref="D2:D3"/>
    <mergeCell ref="E2:E3"/>
    <mergeCell ref="C2:C3"/>
    <mergeCell ref="G2:G3"/>
  </mergeCells>
  <phoneticPr fontId="1" type="noConversion"/>
  <printOptions horizontalCentered="1"/>
  <pageMargins left="0.31496062992125984" right="0.19685039370078741" top="0.19685039370078741" bottom="0.19685039370078741" header="0" footer="0"/>
  <pageSetup paperSize="9" scale="67" fitToHeight="2" orientation="landscape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buh5</cp:lastModifiedBy>
  <cp:lastPrinted>2017-07-26T12:06:52Z</cp:lastPrinted>
  <dcterms:created xsi:type="dcterms:W3CDTF">2004-12-09T07:13:42Z</dcterms:created>
  <dcterms:modified xsi:type="dcterms:W3CDTF">2018-05-10T11:23:45Z</dcterms:modified>
</cp:coreProperties>
</file>