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35" windowWidth="10755" windowHeight="9690"/>
  </bookViews>
  <sheets>
    <sheet name="Лист1" sheetId="1" r:id="rId1"/>
  </sheets>
  <definedNames>
    <definedName name="_xlnm._FilterDatabase" localSheetId="0" hidden="1">Лист1!$B$2:$B$46</definedName>
    <definedName name="бЮДЖЕТ_2005_НОВ.КЛ." localSheetId="0">Лист1!$B$1:$B$50</definedName>
    <definedName name="_xlnm.Print_Titles" localSheetId="0">Лист1!$A:$B,Лист1!$2:$4</definedName>
    <definedName name="_xlnm.Print_Area" localSheetId="0">Лист1!$A$1:$K$51</definedName>
  </definedNames>
  <calcPr calcId="145621"/>
</workbook>
</file>

<file path=xl/calcChain.xml><?xml version="1.0" encoding="utf-8"?>
<calcChain xmlns="http://schemas.openxmlformats.org/spreadsheetml/2006/main">
  <c r="K50" i="1" l="1"/>
  <c r="K46" i="1"/>
  <c r="K45" i="1"/>
  <c r="K44" i="1"/>
  <c r="K43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4" i="1"/>
  <c r="K13" i="1"/>
  <c r="K12" i="1"/>
  <c r="K11" i="1"/>
  <c r="K10" i="1"/>
  <c r="K9" i="1"/>
  <c r="K8" i="1"/>
  <c r="K7" i="1"/>
  <c r="K6" i="1"/>
  <c r="K5" i="1"/>
  <c r="J50" i="1"/>
  <c r="J46" i="1"/>
  <c r="J45" i="1"/>
  <c r="J44" i="1"/>
  <c r="J43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E42" i="1" l="1"/>
  <c r="E22" i="1"/>
  <c r="E21" i="1"/>
  <c r="E6" i="1"/>
  <c r="E5" i="1" s="1"/>
  <c r="J42" i="1" l="1"/>
  <c r="K42" i="1"/>
  <c r="E51" i="1"/>
  <c r="K51" i="1" l="1"/>
  <c r="J51" i="1"/>
  <c r="F41" i="1"/>
  <c r="F40" i="1"/>
  <c r="F24" i="1"/>
  <c r="F23" i="1"/>
  <c r="F9" i="1"/>
  <c r="F8" i="1"/>
  <c r="G5" i="1"/>
  <c r="H5" i="1"/>
  <c r="G6" i="1"/>
  <c r="H6" i="1"/>
  <c r="G7" i="1"/>
  <c r="H7" i="1"/>
  <c r="I7" i="1"/>
  <c r="G8" i="1"/>
  <c r="H8" i="1"/>
  <c r="I8" i="1"/>
  <c r="G9" i="1"/>
  <c r="H9" i="1"/>
  <c r="I9" i="1"/>
  <c r="G10" i="1"/>
  <c r="H10" i="1"/>
  <c r="G12" i="1"/>
  <c r="H12" i="1"/>
  <c r="G14" i="1"/>
  <c r="H14" i="1"/>
  <c r="G15" i="1"/>
  <c r="H15" i="1"/>
  <c r="G16" i="1"/>
  <c r="I16" i="1"/>
  <c r="I12" i="1" s="1"/>
  <c r="I6" i="1" s="1"/>
  <c r="G17" i="1"/>
  <c r="H17" i="1"/>
  <c r="I17" i="1"/>
  <c r="G18" i="1"/>
  <c r="H18" i="1"/>
  <c r="I18" i="1"/>
  <c r="G19" i="1"/>
  <c r="H19" i="1"/>
  <c r="G20" i="1"/>
  <c r="I20" i="1"/>
  <c r="G21" i="1"/>
  <c r="H21" i="1"/>
  <c r="G22" i="1"/>
  <c r="H22" i="1"/>
  <c r="I23" i="1"/>
  <c r="G26" i="1"/>
  <c r="H26" i="1"/>
  <c r="I27" i="1"/>
  <c r="G29" i="1"/>
  <c r="H29" i="1"/>
  <c r="I29" i="1"/>
  <c r="I30" i="1"/>
  <c r="G32" i="1"/>
  <c r="H32" i="1"/>
  <c r="G33" i="1"/>
  <c r="H33" i="1"/>
  <c r="I33" i="1"/>
  <c r="I32" i="1" s="1"/>
  <c r="I34" i="1"/>
  <c r="G35" i="1"/>
  <c r="H35" i="1"/>
  <c r="I35" i="1"/>
  <c r="G36" i="1"/>
  <c r="H36" i="1"/>
  <c r="G37" i="1"/>
  <c r="H37" i="1"/>
  <c r="G38" i="1"/>
  <c r="H38" i="1"/>
  <c r="G39" i="1"/>
  <c r="C32" i="1"/>
  <c r="C22" i="1"/>
  <c r="C42" i="1"/>
  <c r="C35" i="1"/>
  <c r="C12" i="1"/>
  <c r="C7" i="1"/>
  <c r="E52" i="1"/>
  <c r="C6" i="1" l="1"/>
  <c r="C21" i="1"/>
  <c r="I22" i="1"/>
  <c r="I21" i="1" s="1"/>
  <c r="I5" i="1" s="1"/>
  <c r="C5" i="1" l="1"/>
  <c r="C51" i="1" s="1"/>
  <c r="F14" i="1"/>
  <c r="F26" i="1"/>
  <c r="F10" i="1"/>
  <c r="F7" i="1"/>
  <c r="F12" i="1"/>
  <c r="F15" i="1"/>
  <c r="F17" i="1"/>
  <c r="F19" i="1"/>
  <c r="F11" i="1"/>
  <c r="F13" i="1"/>
  <c r="F16" i="1"/>
  <c r="F18" i="1"/>
  <c r="F39" i="1"/>
  <c r="F34" i="1"/>
  <c r="F32" i="1"/>
  <c r="F35" i="1"/>
  <c r="F29" i="1"/>
  <c r="F36" i="1"/>
  <c r="F38" i="1"/>
  <c r="F33" i="1"/>
  <c r="F37" i="1"/>
  <c r="F30" i="1"/>
  <c r="F31" i="1"/>
  <c r="F28" i="1"/>
  <c r="F27" i="1"/>
  <c r="F6" i="1" l="1"/>
  <c r="F22" i="1"/>
  <c r="F21" i="1" l="1"/>
  <c r="F5" i="1" l="1"/>
  <c r="F43" i="1"/>
  <c r="F44" i="1"/>
  <c r="F45" i="1"/>
  <c r="F42" i="1" l="1"/>
  <c r="F51" i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<sst xmlns="http://schemas.openxmlformats.org/spreadsheetml/2006/main" count="104" uniqueCount="100">
  <si>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</si>
  <si>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</si>
  <si>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</si>
  <si>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</si>
  <si>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</si>
  <si>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</si>
  <si>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</si>
  <si>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</si>
  <si>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</si>
  <si>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</si>
  <si>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</si>
  <si>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</si>
  <si>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</si>
  <si>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</si>
  <si>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</si>
  <si>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</si>
  <si>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</si>
  <si>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</si>
  <si>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</si>
  <si>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</si>
  <si>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</si>
  <si>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</si>
  <si>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</si>
  <si>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</si>
  <si>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</si>
  <si>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</si>
  <si>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</si>
  <si>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</si>
  <si>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</si>
  <si>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</si>
  <si>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</si>
  <si>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</si>
  <si>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1 01 00000 00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</si>
  <si>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</si>
  <si>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</si>
  <si>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</si>
  <si>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</si>
  <si>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</si>
  <si>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</si>
  <si>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</si>
  <si>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1 11 05025 05</t>
  </si>
  <si>
    <t>1 11 07015 05</t>
  </si>
  <si>
    <t>1 11 09045 05</t>
  </si>
  <si>
    <t>1 12 00000 00</t>
  </si>
  <si>
    <t>1 12 01000 01</t>
  </si>
  <si>
    <t>1 14 00000 00</t>
  </si>
  <si>
    <t>1 16 00000 00</t>
  </si>
  <si>
    <t>1 17 00000 00</t>
  </si>
  <si>
    <t>1 18 00000 00</t>
  </si>
  <si>
    <t>1 19 00000 00</t>
  </si>
  <si>
    <t>2 00 00000 00</t>
  </si>
  <si>
    <t>КБК</t>
  </si>
  <si>
    <t>1 01 01000 01</t>
  </si>
  <si>
    <t>1 06 04012 00</t>
  </si>
  <si>
    <t>Транспортный налог с организаций</t>
  </si>
  <si>
    <t>1 06 04011 00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</si>
  <si>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</si>
  <si>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</si>
  <si>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</si>
  <si>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</si>
  <si>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</si>
  <si>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</si>
  <si>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</si>
  <si>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</si>
  <si>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 xml:space="preserve">До плана </t>
  </si>
  <si>
    <t>% выполн. Ожидаемой апреля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</si>
  <si>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</si>
  <si>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</si>
  <si>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</si>
  <si>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</si>
  <si>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</si>
  <si>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</si>
  <si>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</si>
  <si>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</si>
  <si>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</si>
  <si>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</si>
  <si>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</si>
  <si>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</si>
  <si>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</si>
  <si>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</si>
  <si>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</si>
  <si>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2 02 09000 05</t>
  </si>
  <si>
    <t>2 18 05000 05</t>
  </si>
  <si>
    <t xml:space="preserve">Прочие безвозмездные поступления из бюджетов субъектов </t>
  </si>
  <si>
    <t>Возврат остатков субсидий, субвенций из бюджетов поселений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</si>
  <si>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</si>
  <si>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</si>
  <si>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</si>
  <si>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</si>
  <si>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</si>
  <si>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Ожидаемое до конца декабря с 23-30.12</t>
  </si>
  <si>
    <t>Утвержден-й бюджет         2017 год</t>
  </si>
  <si>
    <t>2 02 20000 00</t>
  </si>
  <si>
    <t>2 02 30000 00</t>
  </si>
  <si>
    <t>Исполнено на 01.04.2017 г.</t>
  </si>
  <si>
    <t>Исполнено на 01.04.2016 г.</t>
  </si>
  <si>
    <t xml:space="preserve">% выполн.к утв. б-ту  </t>
  </si>
  <si>
    <t>Рост (снижение)  поступлений на 01.04.2017 г. к 01.04.2016 г.,%</t>
  </si>
  <si>
    <t>Рост (снижение)  поступлений на 01.04.2017 г. к 01.04.2016 г., тыс. руб.</t>
  </si>
  <si>
    <t>Аналитические данные о поступлении доходов в бюджет Грязовецкого муниципального района по видам доходов за 1 квартал 2017 года в сравнении с аналогичным периодом 2016 года(тыс.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</si>
</sst>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3.5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8"/>
      <color indexed="8"/>
      <name val="Arial Cyr"/>
      <charset val="204"/>
    </font>
    <font>
      <sz val="13"/>
      <color indexed="8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wrapText="1"/>
    </xf>
    <xf numFmtId="164" fontId="4" fillId="3" borderId="1" xfId="0" applyNumberFormat="1" applyFont="1" applyFill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164" fontId="18" fillId="0" borderId="2" xfId="0" applyNumberFormat="1" applyFont="1" applyBorder="1" applyAlignment="1">
      <alignment horizontal="right" wrapText="1"/>
    </xf>
    <xf numFmtId="164" fontId="5" fillId="2" borderId="0" xfId="0" applyNumberFormat="1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="75" zoomScaleNormal="75" zoomScaleSheetLayoutView="75" workbookViewId="0">
      <pane xSplit="2" ySplit="5" topLeftCell="C6" activePane="bottomRight" state="frozen"/>
      <selection pane="topRight" activeCell="E1" sqref="E1"/>
      <selection pane="bottomLeft" activeCell="A5" sqref="A5"/>
      <selection pane="bottomRight" activeCell="N6" sqref="N6"/>
    </sheetView>
  </sheetViews>
  <sheetFormatPr defaultColWidth="9.140625" defaultRowHeight="11.25" x14ac:dyDescent="0.2"/>
  <cols>
    <col min="1" max="1" width="15" style="1" customWidth="1"/>
    <col min="2" max="2" width="65.85546875" style="1" customWidth="1"/>
    <col min="3" max="3" width="12.85546875" style="1" customWidth="1"/>
    <col min="4" max="4" width="13.140625" style="1" customWidth="1"/>
    <col min="5" max="5" width="13.28515625" style="1" customWidth="1"/>
    <col min="6" max="6" width="11.28515625" style="1" customWidth="1"/>
    <col min="7" max="7" width="10.42578125" style="1" hidden="1" customWidth="1"/>
    <col min="8" max="8" width="11.5703125" style="1" hidden="1" customWidth="1"/>
    <col min="9" max="9" width="11.28515625" style="1" hidden="1" customWidth="1"/>
    <col min="10" max="10" width="15.5703125" style="1" customWidth="1"/>
    <col min="11" max="11" width="14.7109375" style="1" customWidth="1"/>
    <col min="12" max="16384" width="9.140625" style="1"/>
  </cols>
  <sheetData>
    <row r="1" spans="1:11" ht="40.5" customHeight="1" x14ac:dyDescent="0.2">
      <c r="A1" s="37" t="s">
        <v>99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33.75" customHeight="1" x14ac:dyDescent="0.2">
      <c r="A2" s="42" t="s">
        <v>51</v>
      </c>
      <c r="B2" s="40" t="s">
        <v>14</v>
      </c>
      <c r="C2" s="38" t="s">
        <v>91</v>
      </c>
      <c r="D2" s="38" t="s">
        <v>95</v>
      </c>
      <c r="E2" s="38" t="s">
        <v>94</v>
      </c>
      <c r="F2" s="38" t="s">
        <v>96</v>
      </c>
      <c r="G2" s="38" t="s">
        <v>64</v>
      </c>
      <c r="H2" s="38" t="s">
        <v>65</v>
      </c>
      <c r="I2" s="38" t="s">
        <v>90</v>
      </c>
      <c r="J2" s="35" t="s">
        <v>98</v>
      </c>
      <c r="K2" s="35" t="s">
        <v>97</v>
      </c>
    </row>
    <row r="3" spans="1:11" ht="30.75" customHeight="1" x14ac:dyDescent="0.2">
      <c r="A3" s="43"/>
      <c r="B3" s="41"/>
      <c r="C3" s="39"/>
      <c r="D3" s="39"/>
      <c r="E3" s="39"/>
      <c r="F3" s="39"/>
      <c r="G3" s="39"/>
      <c r="H3" s="39"/>
      <c r="I3" s="39"/>
      <c r="J3" s="36"/>
      <c r="K3" s="36"/>
    </row>
    <row r="4" spans="1:11" ht="12.75" customHeight="1" x14ac:dyDescent="0.2">
      <c r="A4" s="31">
        <v>1</v>
      </c>
      <c r="B4" s="32">
        <v>2</v>
      </c>
      <c r="C4" s="32">
        <v>3</v>
      </c>
      <c r="D4" s="32">
        <v>4</v>
      </c>
      <c r="E4" s="32">
        <v>5</v>
      </c>
      <c r="F4" s="30">
        <v>6</v>
      </c>
      <c r="G4" s="32">
        <v>8</v>
      </c>
      <c r="H4" s="32">
        <v>9</v>
      </c>
      <c r="I4" s="32">
        <v>9</v>
      </c>
      <c r="J4" s="30">
        <v>7</v>
      </c>
      <c r="K4" s="30">
        <v>8</v>
      </c>
    </row>
    <row r="5" spans="1:11" ht="17.25" customHeight="1" x14ac:dyDescent="0.25">
      <c r="A5" s="11" t="s">
        <v>31</v>
      </c>
      <c r="B5" s="2" t="s">
        <v>0</v>
      </c>
      <c r="C5" s="4">
        <f>SUM(C6,C21)</f>
        <v>271438.3</v>
      </c>
      <c r="D5" s="28">
        <v>62639.899999999994</v>
      </c>
      <c r="E5" s="4">
        <f>SUM(E6,E21)</f>
        <v>69682.3</v>
      </c>
      <c r="F5" s="4">
        <f t="shared" ref="F5:F19" si="0">D5/C5*100</f>
        <v>23.077030765370989</v>
      </c>
      <c r="G5" s="24" t="e">
        <f>#REF!-#REF!</f>
        <v>#REF!</v>
      </c>
      <c r="H5" s="24" t="e">
        <f>#REF!/#REF!*100</f>
        <v>#REF!</v>
      </c>
      <c r="I5" s="24" t="e">
        <f>I6+I21</f>
        <v>#REF!</v>
      </c>
      <c r="J5" s="4">
        <f>E5-D5</f>
        <v>7042.4000000000087</v>
      </c>
      <c r="K5" s="4">
        <f>E5/D5*100</f>
        <v>111.24267439762836</v>
      </c>
    </row>
    <row r="6" spans="1:11" ht="21.6" customHeight="1" x14ac:dyDescent="0.25">
      <c r="A6" s="10"/>
      <c r="B6" s="18" t="s">
        <v>19</v>
      </c>
      <c r="C6" s="4">
        <f>SUM(C7,C11,C12,C19,C20)</f>
        <v>253630</v>
      </c>
      <c r="D6" s="28">
        <v>56276.299999999996</v>
      </c>
      <c r="E6" s="4">
        <f>SUM(E7,E11,E12,E19,E20)</f>
        <v>66410.900000000009</v>
      </c>
      <c r="F6" s="4">
        <f t="shared" si="0"/>
        <v>22.188345227299607</v>
      </c>
      <c r="G6" s="24" t="e">
        <f>#REF!-#REF!</f>
        <v>#REF!</v>
      </c>
      <c r="H6" s="24" t="e">
        <f>#REF!/#REF!*100</f>
        <v>#REF!</v>
      </c>
      <c r="I6" s="24" t="e">
        <f>SUM(I7,I11,I12,I19,I20)</f>
        <v>#REF!</v>
      </c>
      <c r="J6" s="4">
        <f t="shared" ref="J6:J51" si="1">E6-D6</f>
        <v>10134.600000000013</v>
      </c>
      <c r="K6" s="4">
        <f t="shared" ref="K6:K51" si="2">E6/D6*100</f>
        <v>118.00864662388966</v>
      </c>
    </row>
    <row r="7" spans="1:11" ht="15.75" customHeight="1" x14ac:dyDescent="0.25">
      <c r="A7" s="11" t="s">
        <v>32</v>
      </c>
      <c r="B7" s="17" t="s">
        <v>1</v>
      </c>
      <c r="C7" s="5">
        <f>C10</f>
        <v>204514.6</v>
      </c>
      <c r="D7" s="29">
        <v>45651.1</v>
      </c>
      <c r="E7" s="5">
        <v>54574.600000000006</v>
      </c>
      <c r="F7" s="5">
        <f t="shared" si="0"/>
        <v>22.321682657375071</v>
      </c>
      <c r="G7" s="23" t="e">
        <f>#REF!-#REF!</f>
        <v>#REF!</v>
      </c>
      <c r="H7" s="23" t="e">
        <f>#REF!/#REF!*100</f>
        <v>#REF!</v>
      </c>
      <c r="I7" s="23">
        <f>I10</f>
        <v>2142.1</v>
      </c>
      <c r="J7" s="5">
        <f t="shared" si="1"/>
        <v>8923.5000000000073</v>
      </c>
      <c r="K7" s="5">
        <f t="shared" si="2"/>
        <v>119.54717410971479</v>
      </c>
    </row>
    <row r="8" spans="1:11" ht="18" hidden="1" customHeight="1" x14ac:dyDescent="0.25">
      <c r="A8" s="11" t="s">
        <v>33</v>
      </c>
      <c r="B8" s="6" t="s">
        <v>16</v>
      </c>
      <c r="C8" s="5"/>
      <c r="D8" s="29">
        <v>0</v>
      </c>
      <c r="E8" s="5">
        <v>0</v>
      </c>
      <c r="F8" s="5" t="e">
        <f t="shared" si="0"/>
        <v>#DIV/0!</v>
      </c>
      <c r="G8" s="23" t="e">
        <f>#REF!-#REF!</f>
        <v>#REF!</v>
      </c>
      <c r="H8" s="23" t="e">
        <f>#REF!/#REF!*100</f>
        <v>#REF!</v>
      </c>
      <c r="I8" s="23" t="e">
        <f>#REF!-#REF!</f>
        <v>#REF!</v>
      </c>
      <c r="J8" s="5">
        <f t="shared" si="1"/>
        <v>0</v>
      </c>
      <c r="K8" s="5" t="e">
        <f t="shared" si="2"/>
        <v>#DIV/0!</v>
      </c>
    </row>
    <row r="9" spans="1:11" ht="15" hidden="1" customHeight="1" x14ac:dyDescent="0.25">
      <c r="A9" s="11" t="s">
        <v>52</v>
      </c>
      <c r="B9" s="6" t="s">
        <v>16</v>
      </c>
      <c r="C9" s="5"/>
      <c r="D9" s="29">
        <v>0</v>
      </c>
      <c r="E9" s="5">
        <v>0</v>
      </c>
      <c r="F9" s="5" t="e">
        <f t="shared" si="0"/>
        <v>#DIV/0!</v>
      </c>
      <c r="G9" s="23" t="e">
        <f>#REF!-#REF!</f>
        <v>#REF!</v>
      </c>
      <c r="H9" s="23" t="e">
        <f>#REF!/#REF!*100</f>
        <v>#REF!</v>
      </c>
      <c r="I9" s="23" t="e">
        <f>#REF!-#REF!</f>
        <v>#REF!</v>
      </c>
      <c r="J9" s="5">
        <f t="shared" si="1"/>
        <v>0</v>
      </c>
      <c r="K9" s="5" t="e">
        <f t="shared" si="2"/>
        <v>#DIV/0!</v>
      </c>
    </row>
    <row r="10" spans="1:11" ht="15.75" customHeight="1" x14ac:dyDescent="0.25">
      <c r="A10" s="11" t="s">
        <v>34</v>
      </c>
      <c r="B10" s="6" t="s">
        <v>2</v>
      </c>
      <c r="C10" s="5">
        <v>204514.6</v>
      </c>
      <c r="D10" s="29">
        <v>45651.1</v>
      </c>
      <c r="E10" s="5">
        <v>54574.600000000006</v>
      </c>
      <c r="F10" s="5">
        <f t="shared" si="0"/>
        <v>22.321682657375071</v>
      </c>
      <c r="G10" s="23" t="e">
        <f>#REF!-#REF!</f>
        <v>#REF!</v>
      </c>
      <c r="H10" s="23" t="e">
        <f>#REF!/#REF!*100</f>
        <v>#REF!</v>
      </c>
      <c r="I10" s="23">
        <v>2142.1</v>
      </c>
      <c r="J10" s="5">
        <f t="shared" si="1"/>
        <v>8923.5000000000073</v>
      </c>
      <c r="K10" s="5">
        <f t="shared" si="2"/>
        <v>119.54717410971479</v>
      </c>
    </row>
    <row r="11" spans="1:11" ht="15.75" customHeight="1" x14ac:dyDescent="0.25">
      <c r="A11" s="11" t="s">
        <v>78</v>
      </c>
      <c r="B11" s="17" t="s">
        <v>74</v>
      </c>
      <c r="C11" s="5">
        <v>13885</v>
      </c>
      <c r="D11" s="29">
        <v>3343</v>
      </c>
      <c r="E11" s="5">
        <v>3487.2</v>
      </c>
      <c r="F11" s="5">
        <f t="shared" si="0"/>
        <v>24.076341375585166</v>
      </c>
      <c r="G11" s="23"/>
      <c r="H11" s="23"/>
      <c r="I11" s="23">
        <v>1500</v>
      </c>
      <c r="J11" s="5">
        <f t="shared" si="1"/>
        <v>144.19999999999982</v>
      </c>
      <c r="K11" s="5">
        <f t="shared" si="2"/>
        <v>104.31349087645827</v>
      </c>
    </row>
    <row r="12" spans="1:11" ht="19.899999999999999" customHeight="1" x14ac:dyDescent="0.25">
      <c r="A12" s="11" t="s">
        <v>35</v>
      </c>
      <c r="B12" s="20" t="s">
        <v>3</v>
      </c>
      <c r="C12" s="5">
        <f>C13+C14+C15+C16</f>
        <v>32085.4</v>
      </c>
      <c r="D12" s="29">
        <v>6539.9000000000005</v>
      </c>
      <c r="E12" s="5">
        <v>7749.0000000000009</v>
      </c>
      <c r="F12" s="5">
        <f t="shared" si="0"/>
        <v>20.382790926714332</v>
      </c>
      <c r="G12" s="23" t="e">
        <f>#REF!-#REF!</f>
        <v>#REF!</v>
      </c>
      <c r="H12" s="23" t="e">
        <f>#REF!/#REF!*100</f>
        <v>#REF!</v>
      </c>
      <c r="I12" s="23" t="e">
        <f>I13+I14+I15+I16</f>
        <v>#REF!</v>
      </c>
      <c r="J12" s="5">
        <f t="shared" si="1"/>
        <v>1209.1000000000004</v>
      </c>
      <c r="K12" s="5">
        <f t="shared" si="2"/>
        <v>118.48805027599812</v>
      </c>
    </row>
    <row r="13" spans="1:11" ht="19.899999999999999" customHeight="1" x14ac:dyDescent="0.25">
      <c r="A13" s="11" t="s">
        <v>88</v>
      </c>
      <c r="B13" s="6" t="s">
        <v>89</v>
      </c>
      <c r="C13" s="5">
        <v>12160.4</v>
      </c>
      <c r="D13" s="29">
        <v>1899.1999999999998</v>
      </c>
      <c r="E13" s="5">
        <v>3423.4</v>
      </c>
      <c r="F13" s="5">
        <f t="shared" si="0"/>
        <v>15.617907305680735</v>
      </c>
      <c r="G13" s="23"/>
      <c r="H13" s="23"/>
      <c r="I13" s="23">
        <v>74.8</v>
      </c>
      <c r="J13" s="5">
        <f t="shared" si="1"/>
        <v>1524.2000000000003</v>
      </c>
      <c r="K13" s="5">
        <f t="shared" si="2"/>
        <v>180.25484414490313</v>
      </c>
    </row>
    <row r="14" spans="1:11" ht="17.25" customHeight="1" x14ac:dyDescent="0.25">
      <c r="A14" s="11" t="s">
        <v>62</v>
      </c>
      <c r="B14" s="6" t="s">
        <v>4</v>
      </c>
      <c r="C14" s="5">
        <v>19635</v>
      </c>
      <c r="D14" s="29">
        <v>4609.1000000000004</v>
      </c>
      <c r="E14" s="5">
        <v>4275.3</v>
      </c>
      <c r="F14" s="5">
        <f t="shared" si="0"/>
        <v>23.47389865036924</v>
      </c>
      <c r="G14" s="23" t="e">
        <f>#REF!-#REF!</f>
        <v>#REF!</v>
      </c>
      <c r="H14" s="23" t="e">
        <f>#REF!/#REF!*100</f>
        <v>#REF!</v>
      </c>
      <c r="I14" s="23">
        <v>60.7</v>
      </c>
      <c r="J14" s="5">
        <f t="shared" si="1"/>
        <v>-333.80000000000018</v>
      </c>
      <c r="K14" s="5">
        <f t="shared" si="2"/>
        <v>92.757805211429556</v>
      </c>
    </row>
    <row r="15" spans="1:11" ht="17.25" customHeight="1" x14ac:dyDescent="0.25">
      <c r="A15" s="11" t="s">
        <v>61</v>
      </c>
      <c r="B15" s="6" t="s">
        <v>15</v>
      </c>
      <c r="C15" s="5">
        <v>115</v>
      </c>
      <c r="D15" s="29">
        <v>0</v>
      </c>
      <c r="E15" s="5">
        <v>2.4</v>
      </c>
      <c r="F15" s="5">
        <f t="shared" si="0"/>
        <v>0</v>
      </c>
      <c r="G15" s="23" t="e">
        <f>#REF!-#REF!</f>
        <v>#REF!</v>
      </c>
      <c r="H15" s="23" t="e">
        <f>#REF!/#REF!*100</f>
        <v>#REF!</v>
      </c>
      <c r="I15" s="23"/>
      <c r="J15" s="5">
        <f t="shared" si="1"/>
        <v>2.4</v>
      </c>
      <c r="K15" s="5">
        <v>0</v>
      </c>
    </row>
    <row r="16" spans="1:11" ht="27" customHeight="1" x14ac:dyDescent="0.25">
      <c r="A16" s="11" t="s">
        <v>67</v>
      </c>
      <c r="B16" s="6" t="s">
        <v>56</v>
      </c>
      <c r="C16" s="5">
        <v>175</v>
      </c>
      <c r="D16" s="29">
        <v>31.6</v>
      </c>
      <c r="E16" s="5">
        <v>47.900000000000006</v>
      </c>
      <c r="F16" s="5">
        <f t="shared" si="0"/>
        <v>18.057142857142857</v>
      </c>
      <c r="G16" s="23" t="e">
        <f>#REF!-#REF!</f>
        <v>#REF!</v>
      </c>
      <c r="H16" s="23"/>
      <c r="I16" s="23" t="e">
        <f>#REF!-#REF!</f>
        <v>#REF!</v>
      </c>
      <c r="J16" s="5">
        <f t="shared" si="1"/>
        <v>16.300000000000004</v>
      </c>
      <c r="K16" s="5">
        <f t="shared" si="2"/>
        <v>151.58227848101268</v>
      </c>
    </row>
    <row r="17" spans="1:13" ht="1.5" hidden="1" customHeight="1" x14ac:dyDescent="0.25">
      <c r="A17" s="11" t="s">
        <v>53</v>
      </c>
      <c r="B17" s="6" t="s">
        <v>21</v>
      </c>
      <c r="C17" s="5"/>
      <c r="D17" s="29">
        <v>0</v>
      </c>
      <c r="E17" s="5">
        <v>0</v>
      </c>
      <c r="F17" s="5" t="e">
        <f t="shared" si="0"/>
        <v>#DIV/0!</v>
      </c>
      <c r="G17" s="23" t="e">
        <f>#REF!-#REF!</f>
        <v>#REF!</v>
      </c>
      <c r="H17" s="23" t="e">
        <f>#REF!/#REF!*100</f>
        <v>#REF!</v>
      </c>
      <c r="I17" s="23" t="e">
        <f>#REF!-#REF!</f>
        <v>#REF!</v>
      </c>
      <c r="J17" s="5">
        <f t="shared" si="1"/>
        <v>0</v>
      </c>
      <c r="K17" s="5" t="e">
        <f t="shared" si="2"/>
        <v>#DIV/0!</v>
      </c>
    </row>
    <row r="18" spans="1:13" ht="18" hidden="1" customHeight="1" x14ac:dyDescent="0.25">
      <c r="A18" s="11" t="s">
        <v>55</v>
      </c>
      <c r="B18" s="6" t="s">
        <v>54</v>
      </c>
      <c r="C18" s="5"/>
      <c r="D18" s="29">
        <v>0</v>
      </c>
      <c r="E18" s="5">
        <v>0</v>
      </c>
      <c r="F18" s="5" t="e">
        <f t="shared" si="0"/>
        <v>#DIV/0!</v>
      </c>
      <c r="G18" s="23" t="e">
        <f>#REF!-#REF!</f>
        <v>#REF!</v>
      </c>
      <c r="H18" s="23" t="e">
        <f>#REF!/#REF!*100</f>
        <v>#REF!</v>
      </c>
      <c r="I18" s="23" t="e">
        <f>#REF!-#REF!</f>
        <v>#REF!</v>
      </c>
      <c r="J18" s="5">
        <f t="shared" si="1"/>
        <v>0</v>
      </c>
      <c r="K18" s="5" t="e">
        <f t="shared" si="2"/>
        <v>#DIV/0!</v>
      </c>
    </row>
    <row r="19" spans="1:13" ht="19.5" customHeight="1" x14ac:dyDescent="0.25">
      <c r="A19" s="11" t="s">
        <v>36</v>
      </c>
      <c r="B19" s="20" t="s">
        <v>5</v>
      </c>
      <c r="C19" s="5">
        <v>3145</v>
      </c>
      <c r="D19" s="29">
        <v>742.3</v>
      </c>
      <c r="E19" s="5">
        <v>600.09999999999991</v>
      </c>
      <c r="F19" s="5">
        <f t="shared" si="0"/>
        <v>23.602543720190777</v>
      </c>
      <c r="G19" s="23" t="e">
        <f>#REF!-#REF!</f>
        <v>#REF!</v>
      </c>
      <c r="H19" s="23" t="e">
        <f>#REF!/#REF!*100</f>
        <v>#REF!</v>
      </c>
      <c r="I19" s="23">
        <v>25.2</v>
      </c>
      <c r="J19" s="5">
        <f t="shared" si="1"/>
        <v>-142.20000000000005</v>
      </c>
      <c r="K19" s="5">
        <f t="shared" si="2"/>
        <v>80.843324801293264</v>
      </c>
    </row>
    <row r="20" spans="1:13" ht="20.25" hidden="1" customHeight="1" x14ac:dyDescent="0.25">
      <c r="A20" s="11" t="s">
        <v>37</v>
      </c>
      <c r="B20" s="20" t="s">
        <v>25</v>
      </c>
      <c r="C20" s="4"/>
      <c r="D20" s="29">
        <v>0</v>
      </c>
      <c r="E20" s="5"/>
      <c r="F20" s="5"/>
      <c r="G20" s="23" t="e">
        <f>#REF!-#REF!</f>
        <v>#REF!</v>
      </c>
      <c r="H20" s="23"/>
      <c r="I20" s="23" t="e">
        <f>#REF!-#REF!</f>
        <v>#REF!</v>
      </c>
      <c r="J20" s="4">
        <f t="shared" si="1"/>
        <v>0</v>
      </c>
      <c r="K20" s="4" t="e">
        <f t="shared" si="2"/>
        <v>#DIV/0!</v>
      </c>
    </row>
    <row r="21" spans="1:13" ht="18" customHeight="1" x14ac:dyDescent="0.25">
      <c r="A21" s="11"/>
      <c r="B21" s="19" t="s">
        <v>20</v>
      </c>
      <c r="C21" s="4">
        <f>C34+C22+C32+C35+C38+C39+C40+C41</f>
        <v>17808.3</v>
      </c>
      <c r="D21" s="28">
        <v>6363.6</v>
      </c>
      <c r="E21" s="4">
        <f>E34+E22+E32+E35+E38+E39</f>
        <v>3271.4</v>
      </c>
      <c r="F21" s="4">
        <f>D21/C21*100</f>
        <v>35.733899361533673</v>
      </c>
      <c r="G21" s="24" t="e">
        <f>#REF!-#REF!</f>
        <v>#REF!</v>
      </c>
      <c r="H21" s="24" t="e">
        <f>#REF!/#REF!*100</f>
        <v>#REF!</v>
      </c>
      <c r="I21" s="24" t="e">
        <f>I34+I22+I32+I35+I38+I39+I40+I41</f>
        <v>#REF!</v>
      </c>
      <c r="J21" s="4">
        <f t="shared" si="1"/>
        <v>-3092.2000000000003</v>
      </c>
      <c r="K21" s="4">
        <f t="shared" si="2"/>
        <v>51.408008045760255</v>
      </c>
    </row>
    <row r="22" spans="1:13" ht="32.25" customHeight="1" x14ac:dyDescent="0.25">
      <c r="A22" s="11" t="s">
        <v>38</v>
      </c>
      <c r="B22" s="17" t="s">
        <v>6</v>
      </c>
      <c r="C22" s="5">
        <f>C24+C25+C26+C27+C29+C31+C30</f>
        <v>6977</v>
      </c>
      <c r="D22" s="29">
        <v>1976.9</v>
      </c>
      <c r="E22" s="5">
        <f>E24+E25+E26+E27+E29+E31+E30</f>
        <v>1319.8999999999999</v>
      </c>
      <c r="F22" s="5">
        <f>D22/C22*100</f>
        <v>28.334527733983091</v>
      </c>
      <c r="G22" s="23" t="e">
        <f>#REF!-#REF!</f>
        <v>#REF!</v>
      </c>
      <c r="H22" s="23" t="e">
        <f>#REF!/#REF!*100</f>
        <v>#REF!</v>
      </c>
      <c r="I22" s="23" t="e">
        <f>I24+I26+I27+I29+I31+I30</f>
        <v>#REF!</v>
      </c>
      <c r="J22" s="5">
        <f t="shared" si="1"/>
        <v>-657.00000000000023</v>
      </c>
      <c r="K22" s="5">
        <f t="shared" si="2"/>
        <v>66.766149021194792</v>
      </c>
    </row>
    <row r="23" spans="1:13" ht="1.5" hidden="1" customHeight="1" x14ac:dyDescent="0.25">
      <c r="A23" s="11" t="s">
        <v>39</v>
      </c>
      <c r="B23" s="6" t="s">
        <v>30</v>
      </c>
      <c r="C23" s="5"/>
      <c r="D23" s="29">
        <v>0</v>
      </c>
      <c r="E23" s="5">
        <v>0</v>
      </c>
      <c r="F23" s="5" t="e">
        <f>D23/C23*100</f>
        <v>#DIV/0!</v>
      </c>
      <c r="G23" s="23"/>
      <c r="H23" s="23"/>
      <c r="I23" s="23" t="e">
        <f>#REF!-#REF!</f>
        <v>#REF!</v>
      </c>
      <c r="J23" s="5">
        <f t="shared" si="1"/>
        <v>0</v>
      </c>
      <c r="K23" s="5" t="e">
        <f t="shared" si="2"/>
        <v>#DIV/0!</v>
      </c>
    </row>
    <row r="24" spans="1:13" ht="21" hidden="1" customHeight="1" x14ac:dyDescent="0.25">
      <c r="A24" s="11" t="s">
        <v>39</v>
      </c>
      <c r="B24" s="6" t="s">
        <v>22</v>
      </c>
      <c r="C24" s="5"/>
      <c r="D24" s="29">
        <v>0</v>
      </c>
      <c r="E24" s="5">
        <v>0</v>
      </c>
      <c r="F24" s="5" t="e">
        <f>D24/C24*100</f>
        <v>#DIV/0!</v>
      </c>
      <c r="G24" s="23"/>
      <c r="H24" s="23"/>
      <c r="I24" s="23"/>
      <c r="J24" s="5">
        <f t="shared" si="1"/>
        <v>0</v>
      </c>
      <c r="K24" s="5" t="e">
        <f t="shared" si="2"/>
        <v>#DIV/0!</v>
      </c>
    </row>
    <row r="25" spans="1:13" ht="33" hidden="1" customHeight="1" x14ac:dyDescent="0.25">
      <c r="A25" s="11" t="s">
        <v>75</v>
      </c>
      <c r="B25" s="6" t="s">
        <v>30</v>
      </c>
      <c r="C25" s="5"/>
      <c r="D25" s="29">
        <v>0</v>
      </c>
      <c r="E25" s="5">
        <v>0</v>
      </c>
      <c r="F25" s="5"/>
      <c r="G25" s="23"/>
      <c r="H25" s="23"/>
      <c r="I25" s="23"/>
      <c r="J25" s="5">
        <f t="shared" si="1"/>
        <v>0</v>
      </c>
      <c r="K25" s="5" t="e">
        <f t="shared" si="2"/>
        <v>#DIV/0!</v>
      </c>
    </row>
    <row r="26" spans="1:13" ht="42.75" customHeight="1" x14ac:dyDescent="0.25">
      <c r="A26" s="11" t="s">
        <v>79</v>
      </c>
      <c r="B26" s="6" t="s">
        <v>23</v>
      </c>
      <c r="C26" s="5">
        <v>4505</v>
      </c>
      <c r="D26" s="29">
        <v>1435.5</v>
      </c>
      <c r="E26" s="5">
        <v>675</v>
      </c>
      <c r="F26" s="5">
        <f t="shared" ref="F26:F45" si="3">D26/C26*100</f>
        <v>31.864594894561598</v>
      </c>
      <c r="G26" s="23" t="e">
        <f>#REF!-#REF!</f>
        <v>#REF!</v>
      </c>
      <c r="H26" s="23" t="e">
        <f>#REF!/#REF!*100</f>
        <v>#REF!</v>
      </c>
      <c r="I26" s="23">
        <v>141.69999999999999</v>
      </c>
      <c r="J26" s="5">
        <f t="shared" si="1"/>
        <v>-760.5</v>
      </c>
      <c r="K26" s="5">
        <f t="shared" si="2"/>
        <v>47.021943573667713</v>
      </c>
    </row>
    <row r="27" spans="1:13" ht="41.25" customHeight="1" x14ac:dyDescent="0.25">
      <c r="A27" s="11" t="s">
        <v>40</v>
      </c>
      <c r="B27" s="6" t="s">
        <v>26</v>
      </c>
      <c r="C27" s="5">
        <v>309</v>
      </c>
      <c r="D27" s="29">
        <v>77.2</v>
      </c>
      <c r="E27" s="5">
        <v>82.5</v>
      </c>
      <c r="F27" s="5">
        <f t="shared" si="3"/>
        <v>24.983818770226538</v>
      </c>
      <c r="G27" s="23"/>
      <c r="H27" s="23"/>
      <c r="I27" s="23" t="e">
        <f>#REF!-#REF!</f>
        <v>#REF!</v>
      </c>
      <c r="J27" s="5">
        <f t="shared" si="1"/>
        <v>5.2999999999999972</v>
      </c>
      <c r="K27" s="5">
        <f t="shared" si="2"/>
        <v>106.86528497409327</v>
      </c>
    </row>
    <row r="28" spans="1:13" ht="41.25" hidden="1" customHeight="1" x14ac:dyDescent="0.25">
      <c r="A28" s="11" t="s">
        <v>85</v>
      </c>
      <c r="B28" s="6" t="s">
        <v>86</v>
      </c>
      <c r="C28" s="5"/>
      <c r="D28" s="29">
        <v>0</v>
      </c>
      <c r="E28" s="5">
        <v>0</v>
      </c>
      <c r="F28" s="5" t="e">
        <f t="shared" si="3"/>
        <v>#DIV/0!</v>
      </c>
      <c r="G28" s="23"/>
      <c r="H28" s="23"/>
      <c r="I28" s="23"/>
      <c r="J28" s="5">
        <f t="shared" si="1"/>
        <v>0</v>
      </c>
      <c r="K28" s="5" t="e">
        <f t="shared" si="2"/>
        <v>#DIV/0!</v>
      </c>
    </row>
    <row r="29" spans="1:13" ht="32.25" customHeight="1" x14ac:dyDescent="0.25">
      <c r="A29" s="11" t="s">
        <v>76</v>
      </c>
      <c r="B29" s="6" t="s">
        <v>77</v>
      </c>
      <c r="C29" s="5">
        <v>1206</v>
      </c>
      <c r="D29" s="29">
        <v>224.89999999999998</v>
      </c>
      <c r="E29" s="5">
        <v>320.60000000000002</v>
      </c>
      <c r="F29" s="5">
        <f t="shared" si="3"/>
        <v>18.64842454394693</v>
      </c>
      <c r="G29" s="23" t="e">
        <f>#REF!-#REF!</f>
        <v>#REF!</v>
      </c>
      <c r="H29" s="23" t="e">
        <f>#REF!/#REF!*100</f>
        <v>#REF!</v>
      </c>
      <c r="I29" s="23" t="e">
        <f>#REF!-#REF!</f>
        <v>#REF!</v>
      </c>
      <c r="J29" s="5">
        <f t="shared" si="1"/>
        <v>95.700000000000045</v>
      </c>
      <c r="K29" s="5">
        <f t="shared" si="2"/>
        <v>142.55224544241887</v>
      </c>
    </row>
    <row r="30" spans="1:13" ht="31.5" hidden="1" customHeight="1" x14ac:dyDescent="0.25">
      <c r="A30" s="11" t="s">
        <v>41</v>
      </c>
      <c r="B30" s="7" t="s">
        <v>28</v>
      </c>
      <c r="C30" s="5"/>
      <c r="D30" s="29">
        <v>0</v>
      </c>
      <c r="E30" s="5">
        <v>0</v>
      </c>
      <c r="F30" s="5" t="e">
        <f t="shared" si="3"/>
        <v>#DIV/0!</v>
      </c>
      <c r="G30" s="23"/>
      <c r="H30" s="23"/>
      <c r="I30" s="23" t="e">
        <f>#REF!-#REF!</f>
        <v>#REF!</v>
      </c>
      <c r="J30" s="5">
        <f t="shared" si="1"/>
        <v>0</v>
      </c>
      <c r="K30" s="5" t="e">
        <f t="shared" si="2"/>
        <v>#DIV/0!</v>
      </c>
    </row>
    <row r="31" spans="1:13" ht="30" customHeight="1" x14ac:dyDescent="0.25">
      <c r="A31" s="11" t="s">
        <v>42</v>
      </c>
      <c r="B31" s="6" t="s">
        <v>24</v>
      </c>
      <c r="C31" s="5">
        <v>957</v>
      </c>
      <c r="D31" s="29">
        <v>239.3</v>
      </c>
      <c r="E31" s="5">
        <v>241.8</v>
      </c>
      <c r="F31" s="5">
        <f t="shared" si="3"/>
        <v>25.005224660397076</v>
      </c>
      <c r="G31" s="23"/>
      <c r="H31" s="23"/>
      <c r="I31" s="23"/>
      <c r="J31" s="5">
        <f t="shared" si="1"/>
        <v>2.5</v>
      </c>
      <c r="K31" s="5">
        <f t="shared" si="2"/>
        <v>101.04471374843294</v>
      </c>
      <c r="M31" s="27"/>
    </row>
    <row r="32" spans="1:13" ht="24" customHeight="1" x14ac:dyDescent="0.25">
      <c r="A32" s="11" t="s">
        <v>43</v>
      </c>
      <c r="B32" s="20" t="s">
        <v>7</v>
      </c>
      <c r="C32" s="5">
        <f>C33</f>
        <v>3570</v>
      </c>
      <c r="D32" s="29">
        <v>830.40000000000009</v>
      </c>
      <c r="E32" s="5">
        <v>545.90000000000009</v>
      </c>
      <c r="F32" s="5">
        <f t="shared" si="3"/>
        <v>23.260504201680675</v>
      </c>
      <c r="G32" s="23" t="e">
        <f>#REF!-#REF!</f>
        <v>#REF!</v>
      </c>
      <c r="H32" s="23" t="e">
        <f>#REF!/#REF!*100</f>
        <v>#REF!</v>
      </c>
      <c r="I32" s="23" t="e">
        <f>I33</f>
        <v>#REF!</v>
      </c>
      <c r="J32" s="5">
        <f t="shared" si="1"/>
        <v>-284.5</v>
      </c>
      <c r="K32" s="5">
        <f t="shared" si="2"/>
        <v>65.73940269749518</v>
      </c>
    </row>
    <row r="33" spans="1:11" ht="24" customHeight="1" x14ac:dyDescent="0.25">
      <c r="A33" s="11" t="s">
        <v>44</v>
      </c>
      <c r="B33" s="22" t="s">
        <v>8</v>
      </c>
      <c r="C33" s="5">
        <v>3570</v>
      </c>
      <c r="D33" s="29">
        <v>830.5</v>
      </c>
      <c r="E33" s="5">
        <v>545.90000000000009</v>
      </c>
      <c r="F33" s="5">
        <f t="shared" si="3"/>
        <v>23.263305322128851</v>
      </c>
      <c r="G33" s="5" t="e">
        <f>#REF!-#REF!</f>
        <v>#REF!</v>
      </c>
      <c r="H33" s="5" t="e">
        <f>#REF!/#REF!*100</f>
        <v>#REF!</v>
      </c>
      <c r="I33" s="5" t="e">
        <f>#REF!-#REF!</f>
        <v>#REF!</v>
      </c>
      <c r="J33" s="5">
        <f t="shared" si="1"/>
        <v>-284.59999999999991</v>
      </c>
      <c r="K33" s="5">
        <f t="shared" si="2"/>
        <v>65.731487055990385</v>
      </c>
    </row>
    <row r="34" spans="1:11" ht="27.6" customHeight="1" x14ac:dyDescent="0.25">
      <c r="A34" s="11" t="s">
        <v>58</v>
      </c>
      <c r="B34" s="22" t="s">
        <v>57</v>
      </c>
      <c r="C34" s="5">
        <v>30</v>
      </c>
      <c r="D34" s="29">
        <v>6.2</v>
      </c>
      <c r="E34" s="5">
        <v>0</v>
      </c>
      <c r="F34" s="5">
        <f t="shared" si="3"/>
        <v>20.666666666666668</v>
      </c>
      <c r="G34" s="5"/>
      <c r="H34" s="5"/>
      <c r="I34" s="5" t="e">
        <f>#REF!-#REF!</f>
        <v>#REF!</v>
      </c>
      <c r="J34" s="5">
        <f t="shared" si="1"/>
        <v>-6.2</v>
      </c>
      <c r="K34" s="5">
        <f t="shared" si="2"/>
        <v>0</v>
      </c>
    </row>
    <row r="35" spans="1:11" ht="30.75" customHeight="1" x14ac:dyDescent="0.25">
      <c r="A35" s="11" t="s">
        <v>45</v>
      </c>
      <c r="B35" s="17" t="s">
        <v>9</v>
      </c>
      <c r="C35" s="5">
        <f>C36+C37</f>
        <v>4559.3</v>
      </c>
      <c r="D35" s="29">
        <v>2837.4</v>
      </c>
      <c r="E35" s="5">
        <v>888.7</v>
      </c>
      <c r="F35" s="5">
        <f t="shared" si="3"/>
        <v>62.233237558397128</v>
      </c>
      <c r="G35" s="5" t="e">
        <f>#REF!-#REF!</f>
        <v>#REF!</v>
      </c>
      <c r="H35" s="5" t="e">
        <f>#REF!/#REF!*100</f>
        <v>#REF!</v>
      </c>
      <c r="I35" s="5">
        <f>I36+I37</f>
        <v>227.3</v>
      </c>
      <c r="J35" s="5">
        <f t="shared" si="1"/>
        <v>-1948.7</v>
      </c>
      <c r="K35" s="5">
        <f t="shared" si="2"/>
        <v>31.320927609783606</v>
      </c>
    </row>
    <row r="36" spans="1:11" ht="31.5" customHeight="1" x14ac:dyDescent="0.25">
      <c r="A36" s="11" t="s">
        <v>66</v>
      </c>
      <c r="B36" s="6" t="s">
        <v>13</v>
      </c>
      <c r="C36" s="5">
        <v>2254.3000000000002</v>
      </c>
      <c r="D36" s="29">
        <v>1169.4000000000001</v>
      </c>
      <c r="E36" s="5">
        <v>535.1</v>
      </c>
      <c r="F36" s="5">
        <f t="shared" si="3"/>
        <v>51.874195981014061</v>
      </c>
      <c r="G36" s="5" t="e">
        <f>#REF!-#REF!</f>
        <v>#REF!</v>
      </c>
      <c r="H36" s="5" t="e">
        <f>#REF!/#REF!*100</f>
        <v>#REF!</v>
      </c>
      <c r="I36" s="5">
        <v>222</v>
      </c>
      <c r="J36" s="5">
        <f t="shared" si="1"/>
        <v>-634.30000000000007</v>
      </c>
      <c r="K36" s="5">
        <f t="shared" si="2"/>
        <v>45.758508636907813</v>
      </c>
    </row>
    <row r="37" spans="1:11" ht="27.75" customHeight="1" x14ac:dyDescent="0.25">
      <c r="A37" s="11" t="s">
        <v>80</v>
      </c>
      <c r="B37" s="6" t="s">
        <v>18</v>
      </c>
      <c r="C37" s="5">
        <v>2305</v>
      </c>
      <c r="D37" s="29">
        <v>1667.9</v>
      </c>
      <c r="E37" s="5">
        <v>353.59999999999997</v>
      </c>
      <c r="F37" s="5">
        <f t="shared" si="3"/>
        <v>72.360086767895879</v>
      </c>
      <c r="G37" s="5" t="e">
        <f>#REF!-#REF!</f>
        <v>#REF!</v>
      </c>
      <c r="H37" s="5" t="e">
        <f>#REF!/#REF!*100</f>
        <v>#REF!</v>
      </c>
      <c r="I37" s="5">
        <v>5.3</v>
      </c>
      <c r="J37" s="5">
        <f t="shared" si="1"/>
        <v>-1314.3000000000002</v>
      </c>
      <c r="K37" s="5">
        <f t="shared" si="2"/>
        <v>21.200311769290721</v>
      </c>
    </row>
    <row r="38" spans="1:11" ht="21.6" customHeight="1" x14ac:dyDescent="0.25">
      <c r="A38" s="11" t="s">
        <v>46</v>
      </c>
      <c r="B38" s="20" t="s">
        <v>10</v>
      </c>
      <c r="C38" s="5">
        <v>2608</v>
      </c>
      <c r="D38" s="29">
        <v>697.9</v>
      </c>
      <c r="E38" s="5">
        <v>516.9</v>
      </c>
      <c r="F38" s="5">
        <f t="shared" si="3"/>
        <v>26.759969325153371</v>
      </c>
      <c r="G38" s="5" t="e">
        <f>#REF!-#REF!</f>
        <v>#REF!</v>
      </c>
      <c r="H38" s="5" t="e">
        <f>#REF!/#REF!*100</f>
        <v>#REF!</v>
      </c>
      <c r="I38" s="5">
        <v>20</v>
      </c>
      <c r="J38" s="5">
        <f t="shared" si="1"/>
        <v>-181</v>
      </c>
      <c r="K38" s="5">
        <f t="shared" si="2"/>
        <v>74.065052299756402</v>
      </c>
    </row>
    <row r="39" spans="1:11" ht="22.5" customHeight="1" x14ac:dyDescent="0.25">
      <c r="A39" s="11" t="s">
        <v>47</v>
      </c>
      <c r="B39" s="20" t="s">
        <v>11</v>
      </c>
      <c r="C39" s="5">
        <v>64</v>
      </c>
      <c r="D39" s="29">
        <v>14.8</v>
      </c>
      <c r="E39" s="5">
        <v>0</v>
      </c>
      <c r="F39" s="5">
        <f t="shared" si="3"/>
        <v>23.125</v>
      </c>
      <c r="G39" s="5" t="e">
        <f>#REF!-#REF!</f>
        <v>#REF!</v>
      </c>
      <c r="H39" s="5"/>
      <c r="I39" s="5"/>
      <c r="J39" s="5">
        <f t="shared" si="1"/>
        <v>-14.8</v>
      </c>
      <c r="K39" s="5">
        <f t="shared" si="2"/>
        <v>0</v>
      </c>
    </row>
    <row r="40" spans="1:11" ht="0.75" hidden="1" customHeight="1" x14ac:dyDescent="0.25">
      <c r="A40" s="11" t="s">
        <v>48</v>
      </c>
      <c r="B40" s="8" t="s">
        <v>27</v>
      </c>
      <c r="C40" s="13">
        <v>0</v>
      </c>
      <c r="D40" s="28">
        <v>0</v>
      </c>
      <c r="E40" s="4">
        <v>0</v>
      </c>
      <c r="F40" s="4" t="e">
        <f t="shared" si="3"/>
        <v>#DIV/0!</v>
      </c>
      <c r="G40" s="33"/>
      <c r="H40" s="33"/>
      <c r="I40" s="33"/>
      <c r="J40" s="4">
        <f t="shared" si="1"/>
        <v>0</v>
      </c>
      <c r="K40" s="4" t="e">
        <f t="shared" si="2"/>
        <v>#DIV/0!</v>
      </c>
    </row>
    <row r="41" spans="1:11" ht="15" hidden="1" customHeight="1" x14ac:dyDescent="0.25">
      <c r="A41" s="11" t="s">
        <v>49</v>
      </c>
      <c r="B41" s="8" t="s">
        <v>29</v>
      </c>
      <c r="C41" s="13"/>
      <c r="D41" s="28">
        <v>0</v>
      </c>
      <c r="E41" s="4">
        <v>0</v>
      </c>
      <c r="F41" s="4" t="e">
        <f t="shared" si="3"/>
        <v>#DIV/0!</v>
      </c>
      <c r="G41" s="33"/>
      <c r="H41" s="33"/>
      <c r="I41" s="33"/>
      <c r="J41" s="4">
        <f t="shared" si="1"/>
        <v>0</v>
      </c>
      <c r="K41" s="4" t="e">
        <f t="shared" si="2"/>
        <v>#DIV/0!</v>
      </c>
    </row>
    <row r="42" spans="1:11" ht="24" customHeight="1" x14ac:dyDescent="0.25">
      <c r="A42" s="10" t="s">
        <v>50</v>
      </c>
      <c r="B42" s="20" t="s">
        <v>12</v>
      </c>
      <c r="C42" s="25">
        <f>C43+C44+C45+C46+C48+C50</f>
        <v>309508.2</v>
      </c>
      <c r="D42" s="28">
        <v>126390.60000000002</v>
      </c>
      <c r="E42" s="25">
        <f>E43+E44+E45+E46+E48+E50</f>
        <v>102759.9</v>
      </c>
      <c r="F42" s="4">
        <f t="shared" si="3"/>
        <v>40.83594554199211</v>
      </c>
      <c r="G42" s="34"/>
      <c r="H42" s="34"/>
      <c r="I42" s="34"/>
      <c r="J42" s="4">
        <f t="shared" si="1"/>
        <v>-23630.700000000026</v>
      </c>
      <c r="K42" s="4">
        <f t="shared" si="2"/>
        <v>81.303435540301237</v>
      </c>
    </row>
    <row r="43" spans="1:11" ht="20.25" customHeight="1" x14ac:dyDescent="0.25">
      <c r="A43" s="11" t="s">
        <v>71</v>
      </c>
      <c r="B43" s="14" t="s">
        <v>72</v>
      </c>
      <c r="C43" s="26">
        <v>45606.9</v>
      </c>
      <c r="D43" s="29">
        <v>11090.1</v>
      </c>
      <c r="E43" s="5">
        <v>11401.7</v>
      </c>
      <c r="F43" s="5">
        <f t="shared" si="3"/>
        <v>24.316715233879087</v>
      </c>
      <c r="G43" s="34"/>
      <c r="H43" s="34"/>
      <c r="I43" s="34"/>
      <c r="J43" s="5">
        <f t="shared" si="1"/>
        <v>311.60000000000036</v>
      </c>
      <c r="K43" s="5">
        <f t="shared" si="2"/>
        <v>102.80971316759992</v>
      </c>
    </row>
    <row r="44" spans="1:11" ht="28.5" customHeight="1" x14ac:dyDescent="0.25">
      <c r="A44" s="11" t="s">
        <v>92</v>
      </c>
      <c r="B44" s="6" t="s">
        <v>63</v>
      </c>
      <c r="C44" s="26">
        <v>10155.700000000001</v>
      </c>
      <c r="D44" s="29">
        <v>13438.8</v>
      </c>
      <c r="E44" s="5">
        <v>12613.9</v>
      </c>
      <c r="F44" s="5">
        <f t="shared" si="3"/>
        <v>132.32765835934498</v>
      </c>
      <c r="G44" s="34"/>
      <c r="H44" s="34"/>
      <c r="I44" s="34"/>
      <c r="J44" s="5">
        <f t="shared" si="1"/>
        <v>-824.89999999999964</v>
      </c>
      <c r="K44" s="5">
        <f t="shared" si="2"/>
        <v>93.861803137184879</v>
      </c>
    </row>
    <row r="45" spans="1:11" ht="20.25" customHeight="1" x14ac:dyDescent="0.25">
      <c r="A45" s="11" t="s">
        <v>93</v>
      </c>
      <c r="B45" s="9" t="s">
        <v>17</v>
      </c>
      <c r="C45" s="26">
        <v>253745.6</v>
      </c>
      <c r="D45" s="29">
        <v>99619.3</v>
      </c>
      <c r="E45" s="5">
        <v>77094.399999999994</v>
      </c>
      <c r="F45" s="5">
        <f t="shared" si="3"/>
        <v>39.259518194601206</v>
      </c>
      <c r="G45" s="34"/>
      <c r="H45" s="34"/>
      <c r="I45" s="34"/>
      <c r="J45" s="5">
        <f t="shared" si="1"/>
        <v>-22524.900000000009</v>
      </c>
      <c r="K45" s="5">
        <f t="shared" si="2"/>
        <v>77.389019999136707</v>
      </c>
    </row>
    <row r="46" spans="1:11" ht="31.5" customHeight="1" x14ac:dyDescent="0.25">
      <c r="A46" s="11" t="s">
        <v>68</v>
      </c>
      <c r="B46" s="9" t="s">
        <v>87</v>
      </c>
      <c r="C46" s="26"/>
      <c r="D46" s="29">
        <v>2248.6</v>
      </c>
      <c r="E46" s="5">
        <v>1649.9</v>
      </c>
      <c r="F46" s="23"/>
      <c r="G46" s="34"/>
      <c r="H46" s="34"/>
      <c r="I46" s="34"/>
      <c r="J46" s="5">
        <f t="shared" si="1"/>
        <v>-598.69999999999982</v>
      </c>
      <c r="K46" s="5">
        <f t="shared" si="2"/>
        <v>73.374544160811183</v>
      </c>
    </row>
    <row r="47" spans="1:11" ht="20.25" customHeight="1" x14ac:dyDescent="0.25">
      <c r="A47" s="11" t="s">
        <v>81</v>
      </c>
      <c r="B47" s="6" t="s">
        <v>83</v>
      </c>
      <c r="C47" s="26"/>
      <c r="D47" s="29"/>
      <c r="E47" s="5"/>
      <c r="F47" s="23"/>
      <c r="G47" s="34"/>
      <c r="H47" s="34"/>
      <c r="I47" s="34"/>
      <c r="J47" s="5"/>
      <c r="K47" s="5"/>
    </row>
    <row r="48" spans="1:11" ht="20.25" customHeight="1" x14ac:dyDescent="0.25">
      <c r="A48" s="11" t="s">
        <v>69</v>
      </c>
      <c r="B48" s="6" t="s">
        <v>70</v>
      </c>
      <c r="C48" s="26"/>
      <c r="D48" s="29"/>
      <c r="E48" s="5"/>
      <c r="F48" s="23"/>
      <c r="G48" s="34"/>
      <c r="H48" s="34"/>
      <c r="I48" s="34"/>
      <c r="J48" s="5"/>
      <c r="K48" s="5"/>
    </row>
    <row r="49" spans="1:11" ht="20.25" customHeight="1" x14ac:dyDescent="0.25">
      <c r="A49" s="12" t="s">
        <v>82</v>
      </c>
      <c r="B49" s="6" t="s">
        <v>84</v>
      </c>
      <c r="C49" s="26"/>
      <c r="D49" s="29"/>
      <c r="E49" s="5"/>
      <c r="F49" s="23"/>
      <c r="G49" s="34"/>
      <c r="H49" s="34"/>
      <c r="I49" s="34"/>
      <c r="J49" s="5"/>
      <c r="K49" s="5"/>
    </row>
    <row r="50" spans="1:11" ht="46.5" customHeight="1" x14ac:dyDescent="0.25">
      <c r="A50" s="12" t="s">
        <v>59</v>
      </c>
      <c r="B50" s="6" t="s">
        <v>60</v>
      </c>
      <c r="C50" s="26"/>
      <c r="D50" s="29">
        <v>-6.2</v>
      </c>
      <c r="E50" s="5">
        <v>0</v>
      </c>
      <c r="F50" s="23"/>
      <c r="G50" s="34"/>
      <c r="H50" s="34"/>
      <c r="I50" s="34"/>
      <c r="J50" s="5">
        <f t="shared" si="1"/>
        <v>6.2</v>
      </c>
      <c r="K50" s="5">
        <f t="shared" si="2"/>
        <v>0</v>
      </c>
    </row>
    <row r="51" spans="1:11" ht="20.25" customHeight="1" x14ac:dyDescent="0.25">
      <c r="A51" s="3"/>
      <c r="B51" s="21" t="s">
        <v>73</v>
      </c>
      <c r="C51" s="25">
        <f>C42+C5</f>
        <v>580946.5</v>
      </c>
      <c r="D51" s="28">
        <v>189030.5</v>
      </c>
      <c r="E51" s="25">
        <f>E42+E5</f>
        <v>172442.2</v>
      </c>
      <c r="F51" s="25">
        <f>D51/C51*100</f>
        <v>32.538366269527401</v>
      </c>
      <c r="G51" s="34"/>
      <c r="H51" s="34"/>
      <c r="I51" s="34"/>
      <c r="J51" s="4">
        <f t="shared" si="1"/>
        <v>-16588.299999999988</v>
      </c>
      <c r="K51" s="4">
        <f t="shared" si="2"/>
        <v>91.224537839131798</v>
      </c>
    </row>
    <row r="52" spans="1:11" ht="1.1499999999999999" customHeight="1" x14ac:dyDescent="0.2">
      <c r="A52" s="3"/>
      <c r="B52" s="15" t="s">
        <v>73</v>
      </c>
      <c r="C52" s="16"/>
      <c r="D52" s="16"/>
      <c r="E52" s="16" t="e">
        <f>SUM(E5,#REF!)</f>
        <v>#REF!</v>
      </c>
      <c r="F52" s="16"/>
    </row>
  </sheetData>
  <mergeCells count="12">
    <mergeCell ref="K2:K3"/>
    <mergeCell ref="J2:J3"/>
    <mergeCell ref="A1:J1"/>
    <mergeCell ref="E2:E3"/>
    <mergeCell ref="F2:F3"/>
    <mergeCell ref="B2:B3"/>
    <mergeCell ref="A2:A3"/>
    <mergeCell ref="C2:C3"/>
    <mergeCell ref="D2:D3"/>
    <mergeCell ref="I2:I3"/>
    <mergeCell ref="H2:H3"/>
    <mergeCell ref="G2:G3"/>
  </mergeCells>
  <phoneticPr fontId="1" type="noConversion"/>
  <printOptions horizontalCentered="1"/>
  <pageMargins left="0.31496062992125984" right="0.19685039370078741" top="0.19685039370078741" bottom="0.19685039370078741" header="0" footer="0"/>
  <pageSetup paperSize="9" scale="67" fitToHeight="2" orientation="landscape" r:id="rId1"/>
  <headerFooter alignWithMargins="0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Лист1!бЮДЖЕТ_2005_НОВ.КЛ.</vt:lpstr>
      <vt:lpstr>Лист1!Заголовки_для_печати</vt:lpstr>
      <vt:lpstr>Лист1!Область_печати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buh4</cp:lastModifiedBy>
  <cp:lastPrinted>2017-04-03T05:07:39Z</cp:lastPrinted>
  <dcterms:created xsi:type="dcterms:W3CDTF">2004-12-09T07:13:42Z</dcterms:created>
  <dcterms:modified xsi:type="dcterms:W3CDTF">2017-04-17T10:20:47Z</dcterms:modified>
</cp:coreProperties>
</file>