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lserver3\обмен\_С А Й Т - для размещения\2023_04_06\Откр бюдж-Утв отчета об исп - за 2022 год\"/>
    </mc:Choice>
  </mc:AlternateContent>
  <bookViews>
    <workbookView xWindow="-255" yWindow="405" windowWidth="19215" windowHeight="7710"/>
  </bookViews>
  <sheets>
    <sheet name="за 2020 год" sheetId="3" r:id="rId1"/>
  </sheets>
  <definedNames>
    <definedName name="бЮДЖЕТ_2005_НОВ" localSheetId="0">'за 2020 год'!$B$1:$B$45</definedName>
    <definedName name="бЮДЖЕТ_2005_НОВ.КЛ." localSheetId="0">'за 2020 год'!$B$1:$B$45</definedName>
  </definedNames>
  <calcPr calcId="152511" iterate="1"/>
</workbook>
</file>

<file path=xl/calcChain.xml><?xml version="1.0" encoding="utf-8"?>
<calcChain xmlns="http://schemas.openxmlformats.org/spreadsheetml/2006/main">
  <c r="F36" i="3" l="1"/>
  <c r="G41" i="3" l="1"/>
  <c r="F33" i="3"/>
  <c r="E17" i="3"/>
  <c r="D17" i="3"/>
  <c r="F26" i="3"/>
  <c r="F25" i="3"/>
  <c r="G23" i="3"/>
  <c r="F22" i="3"/>
  <c r="D6" i="3"/>
  <c r="E6" i="3"/>
  <c r="C6" i="3"/>
  <c r="I37" i="3"/>
  <c r="I30" i="3"/>
  <c r="I27" i="3"/>
  <c r="I17" i="3"/>
  <c r="I9" i="3"/>
  <c r="I6" i="3"/>
  <c r="I16" i="3" l="1"/>
  <c r="I5" i="3"/>
  <c r="F12" i="3"/>
  <c r="F39" i="3"/>
  <c r="G21" i="3"/>
  <c r="F21" i="3"/>
  <c r="I4" i="3" l="1"/>
  <c r="I46" i="3" s="1"/>
  <c r="E37" i="3" l="1"/>
  <c r="K44" i="3"/>
  <c r="K23" i="3"/>
  <c r="K34" i="3"/>
  <c r="C37" i="3"/>
  <c r="C30" i="3"/>
  <c r="C27" i="3"/>
  <c r="C17" i="3"/>
  <c r="C9" i="3"/>
  <c r="C5" i="3" s="1"/>
  <c r="G34" i="3"/>
  <c r="F23" i="3"/>
  <c r="G18" i="3"/>
  <c r="D30" i="3"/>
  <c r="F34" i="3"/>
  <c r="C16" i="3" l="1"/>
  <c r="C4" i="3" s="1"/>
  <c r="C46" i="3" s="1"/>
  <c r="K21" i="3" l="1"/>
  <c r="K18" i="3"/>
  <c r="J18" i="3"/>
  <c r="J44" i="3"/>
  <c r="J34" i="3"/>
  <c r="J25" i="3"/>
  <c r="J23" i="3"/>
  <c r="E30" i="3" l="1"/>
  <c r="F11" i="3"/>
  <c r="J21" i="3" l="1"/>
  <c r="J42" i="3" l="1"/>
  <c r="G26" i="3"/>
  <c r="D9" i="3"/>
  <c r="D27" i="3"/>
  <c r="F41" i="3" l="1"/>
  <c r="F40" i="3"/>
  <c r="F38" i="3"/>
  <c r="F35" i="3"/>
  <c r="F32" i="3"/>
  <c r="F31" i="3"/>
  <c r="F28" i="3"/>
  <c r="F24" i="3"/>
  <c r="F20" i="3"/>
  <c r="F19" i="3"/>
  <c r="F18" i="3"/>
  <c r="F14" i="3"/>
  <c r="F13" i="3"/>
  <c r="F10" i="3"/>
  <c r="F8" i="3"/>
  <c r="F7" i="3"/>
  <c r="F17" i="3" l="1"/>
  <c r="E9" i="3"/>
  <c r="F9" i="3" s="1"/>
  <c r="E27" i="3"/>
  <c r="F30" i="3"/>
  <c r="D37" i="3"/>
  <c r="K45" i="3"/>
  <c r="K41" i="3"/>
  <c r="K40" i="3"/>
  <c r="K39" i="3"/>
  <c r="K38" i="3"/>
  <c r="K35" i="3"/>
  <c r="K32" i="3"/>
  <c r="K31" i="3"/>
  <c r="K29" i="3"/>
  <c r="K28" i="3"/>
  <c r="K26" i="3"/>
  <c r="K24" i="3"/>
  <c r="K20" i="3"/>
  <c r="K19" i="3"/>
  <c r="K15" i="3"/>
  <c r="K14" i="3"/>
  <c r="K13" i="3"/>
  <c r="K12" i="3"/>
  <c r="K11" i="3"/>
  <c r="K10" i="3"/>
  <c r="K8" i="3"/>
  <c r="K7" i="3"/>
  <c r="J45" i="3"/>
  <c r="J43" i="3"/>
  <c r="J41" i="3"/>
  <c r="J40" i="3"/>
  <c r="J39" i="3"/>
  <c r="J38" i="3"/>
  <c r="J36" i="3"/>
  <c r="J35" i="3"/>
  <c r="J32" i="3"/>
  <c r="J31" i="3"/>
  <c r="J29" i="3"/>
  <c r="J28" i="3"/>
  <c r="J26" i="3"/>
  <c r="J24" i="3"/>
  <c r="J20" i="3"/>
  <c r="J19" i="3"/>
  <c r="J15" i="3"/>
  <c r="J14" i="3"/>
  <c r="J13" i="3"/>
  <c r="J12" i="3"/>
  <c r="J11" i="3"/>
  <c r="J10" i="3"/>
  <c r="J8" i="3"/>
  <c r="J7" i="3"/>
  <c r="E16" i="3" l="1"/>
  <c r="J16" i="3" s="1"/>
  <c r="F37" i="3"/>
  <c r="K27" i="3"/>
  <c r="F27" i="3"/>
  <c r="F6" i="3"/>
  <c r="E5" i="3"/>
  <c r="D16" i="3"/>
  <c r="D5" i="3"/>
  <c r="J30" i="3"/>
  <c r="J17" i="3"/>
  <c r="K17" i="3"/>
  <c r="J27" i="3"/>
  <c r="K30" i="3"/>
  <c r="J37" i="3"/>
  <c r="J9" i="3"/>
  <c r="K6" i="3"/>
  <c r="K9" i="3"/>
  <c r="J6" i="3"/>
  <c r="K37" i="3"/>
  <c r="F16" i="3" l="1"/>
  <c r="F5" i="3"/>
  <c r="K16" i="3"/>
  <c r="E4" i="3"/>
  <c r="E46" i="3" s="1"/>
  <c r="D4" i="3"/>
  <c r="K5" i="3"/>
  <c r="J5" i="3"/>
  <c r="D46" i="3" l="1"/>
  <c r="F46" i="3" s="1"/>
  <c r="F4" i="3"/>
  <c r="K4" i="3"/>
  <c r="J4" i="3"/>
  <c r="K46" i="3" l="1"/>
  <c r="J46" i="3"/>
  <c r="G40" i="3" l="1"/>
  <c r="G39" i="3"/>
  <c r="G38" i="3"/>
  <c r="G37" i="3"/>
  <c r="G35" i="3"/>
  <c r="G32" i="3"/>
  <c r="G31" i="3"/>
  <c r="G30" i="3"/>
  <c r="G28" i="3"/>
  <c r="G27" i="3"/>
  <c r="G24" i="3"/>
  <c r="G20" i="3"/>
  <c r="G19" i="3"/>
  <c r="G14" i="3"/>
  <c r="G13" i="3"/>
  <c r="G10" i="3"/>
  <c r="G9" i="3"/>
  <c r="G8" i="3"/>
  <c r="G7" i="3"/>
  <c r="G6" i="3"/>
  <c r="G5" i="3"/>
  <c r="G17" i="3"/>
  <c r="G16" i="3"/>
  <c r="G4" i="3" l="1"/>
  <c r="G46" i="3" l="1"/>
</calcChain>
</file>

<file path=xl/connections.xml><?xml version="1.0" encoding="utf-8"?>
<connections xmlns="http://schemas.openxmlformats.org/spreadsheetml/2006/main">
  <connection id="1" name="бЮДЖЕТ 2005 НОВ.КЛ." type="6" refreshedVersion="1" background="1" saveData="1">
    <textPr codePage="28594" sourceFile="C:\Documents and Settings\NKA\Рабочий стол\Почта\бЮДЖЕТ 2005 НОВ.КЛ..asc" delimited="0" decimal="," thousands=" ">
      <textFields count="5">
        <textField/>
        <textField position="3"/>
        <textField position="17"/>
        <textField position="22"/>
        <textField position="27"/>
      </textFields>
    </textPr>
  </connection>
  <connection id="2" name="бЮДЖЕТ 2005 НОВ.КЛ.3" type="6" refreshedVersion="1" background="1" saveData="1">
    <textPr codePage="28594" sourceFile="C:\Documents and Settings\NKA\Рабочий стол\Почта\бЮДЖЕТ 2005 НОВ.КЛ..asc" delimited="0" decimal="," thousands=" ">
      <textFields count="5">
        <textField/>
        <textField position="3"/>
        <textField position="17"/>
        <textField position="22"/>
        <textField position="27"/>
      </textFields>
    </textPr>
  </connection>
</connections>
</file>

<file path=xl/sharedStrings.xml><?xml version="1.0" encoding="utf-8"?>
<sst xmlns="http://schemas.openxmlformats.org/spreadsheetml/2006/main" count="129" uniqueCount="129">
  <si>
    <t>НАЛОГИ НА ПРИБЫЛЬ, ДОХОДЫ</t>
  </si>
  <si>
    <t>Налог на доходы физических лиц</t>
  </si>
  <si>
    <t>НАЛОГИ НА СОВОКУПНЫЙ ДОХОД</t>
  </si>
  <si>
    <t>Единый налог на вмененный доход для отдельных видов деятельности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</si>
  <si>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</si>
  <si>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</si>
  <si>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</si>
  <si>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</si>
  <si>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</si>
  <si>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</si>
  <si>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</si>
  <si>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БЕЗВОЗМЕЗДНЫЕ ПОСТУПЛЕНИЯ</t>
  </si>
  <si>
    <t>Доходы  от  реализации имущества, находящегося в муниципальной собственности (в части реализации основных средств по  указанному имуществу)</t>
  </si>
  <si>
    <t>Наименование доходных источников</t>
  </si>
  <si>
    <t xml:space="preserve">Единый сельскохозяйственный налог 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</si>
  <si>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</si>
  <si>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НАЛОГОВЫЕ ДОХОДЫ</t>
  </si>
  <si>
    <t>НЕНАЛОГОВЫЕ ДОХОДЫ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</si>
  <si>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</t>
  </si>
  <si>
    <t>Прочие поступления от использования имущества, находящегося в   собственности муниципальных районов</t>
  </si>
  <si>
    <t>Задолженность по отмененным налогам</t>
  </si>
  <si>
    <t>Доходы, получаемые в виде арендной платы, а также средства от продажи права на заключение договоров аренды за земли находящиеся в собственности муниципальных районов</t>
  </si>
  <si>
    <t>1 00 00000 00</t>
  </si>
  <si>
    <t>1 01 00000 00</t>
  </si>
  <si>
    <t>1 01 02000 01</t>
  </si>
  <si>
    <t>1 05 00000 00</t>
  </si>
  <si>
    <t>1 08 00000 00</t>
  </si>
  <si>
    <t>1 09 00000 00</t>
  </si>
  <si>
    <t>1 11 00000 00</t>
  </si>
  <si>
    <t>1 11 05025 05</t>
  </si>
  <si>
    <t>1 11 09045 05</t>
  </si>
  <si>
    <t>1 12 00000 00</t>
  </si>
  <si>
    <t>1 12 01000 01</t>
  </si>
  <si>
    <t>1 14 00000 00</t>
  </si>
  <si>
    <t>1 16 00000 00</t>
  </si>
  <si>
    <t>2 00 00000 00</t>
  </si>
  <si>
    <t>КБК</t>
  </si>
  <si>
    <t>2 19 05000 05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</si>
  <si>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</si>
  <si>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1 05 03000 01</t>
  </si>
  <si>
    <t>1 05 02000 02</t>
  </si>
  <si>
    <t>Субсидии  из регионального фонда софинансирования социальных расходов</t>
  </si>
  <si>
    <t>1 14 02053 05</t>
  </si>
  <si>
    <t>105  04020 02</t>
  </si>
  <si>
    <t>2 02 04000 05</t>
  </si>
  <si>
    <t>2 07 05000 05</t>
  </si>
  <si>
    <t>Прочие безвозмездные поступления</t>
  </si>
  <si>
    <t>Дотации из областного бюджета</t>
  </si>
  <si>
    <t>ВСЕГО ДОХОДОВ</t>
  </si>
  <si>
    <t>Акцизы на нефтепродукты</t>
  </si>
  <si>
    <t>1 11 05075 05</t>
  </si>
  <si>
    <t>Доходы  от  сдачи  в аренду имущества, составляющего казну муниципальных районов  (за исключением земельных участков)</t>
  </si>
  <si>
    <t>1 03 00000 00</t>
  </si>
  <si>
    <t xml:space="preserve">Иные межбюджетные трансферты, передаваемые бюджетам муниципальных районов из бюджетов </t>
  </si>
  <si>
    <t>1 05 01000 02</t>
  </si>
  <si>
    <t>Причины отклонения от первоначального бюджета</t>
  </si>
  <si>
    <t>НАЛОГОВЫЕ И НЕНАЛОГОВЫЕ ДОХОДЫ</t>
  </si>
  <si>
    <t>Прочие доходы от компенсации затрат бюджета</t>
  </si>
  <si>
    <t>1 11 01050 05</t>
  </si>
  <si>
    <t>Доходы в виде прибыли, приходящейся на доли уставных капиталлов</t>
  </si>
  <si>
    <t>1 11 07015 05</t>
  </si>
  <si>
    <t>Платежи от государственных и унитарных предприятий</t>
  </si>
  <si>
    <t>Плата по соглашениям об установлении сервитута, заключенным органами местного самоуправления муниципальных районов,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сельских поселений</t>
  </si>
  <si>
    <t>х</t>
  </si>
  <si>
    <t>Региональный фонд компенсаций (Субвенции)</t>
  </si>
  <si>
    <t>2 18 05000 05</t>
  </si>
  <si>
    <t>1 11 05035 05</t>
  </si>
  <si>
    <t>Доходы  от  сдачи  в аренду имущества, находящегося в оперативном управлении учреждений муниципальных районов  (за исключением земельных участков)</t>
  </si>
  <si>
    <t>Рост расходов по переданным полномочиям из бюджета области</t>
  </si>
  <si>
    <t>Увеличение объемов по принятым решениям на областном уровне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</si>
  <si>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</si>
  <si>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Доходы бюджетов муниципальных районов от возврата организациями остатков субсидий прошлых лет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</si>
  <si>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</si>
  <si>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Исполнено за 2021 год</t>
  </si>
  <si>
    <t>Рост (снижение) 2022г. к 2021г.</t>
  </si>
  <si>
    <t>Налог, взимаемый в связи с применением  упрощенной системе налогообложения</t>
  </si>
  <si>
    <t>Налог, взимаемый в связи с применением  патентной системы налогообложения</t>
  </si>
  <si>
    <t>Рост реализации нефтепродуктов на территории РФ</t>
  </si>
  <si>
    <t>0,0</t>
  </si>
  <si>
    <t>Возврат в областной бюджет остатков неиспользованных субсидий прошлых лет</t>
  </si>
  <si>
    <t>Доходы от возврата бюджетными учреждениями остатков субсидий прошлых лет</t>
  </si>
  <si>
    <t>Возврат переплаты прошлых лет по заявлениям плательщиков</t>
  </si>
  <si>
    <t>Разовые поступления при получении муниципальными унитарными предприятиями района чистой прибыли, отсающейся после уплаты налогов и иных обязательных платежей</t>
  </si>
  <si>
    <t>Первоначальный бюджет 2022 года</t>
  </si>
  <si>
    <t>Уточненный бюджет         2022 года</t>
  </si>
  <si>
    <t>Исполнено за 2022 год</t>
  </si>
  <si>
    <t>% выполн.к уточн. б-ту 2022 года</t>
  </si>
  <si>
    <t>% выполн.к первонач. б-ту 2022 года</t>
  </si>
  <si>
    <t>% вып-я 2022 года к 2021 г.</t>
  </si>
  <si>
    <t>Прочие безвозмездные поступления от негосударственных организаций в бюджеты муниципальных районов</t>
  </si>
  <si>
    <t>2 04 05099 05</t>
  </si>
  <si>
    <t>Уменьшение количесива выданных патентов с 229 (ед.) в 2021 году до 217 (ед.) в 2022 году</t>
  </si>
  <si>
    <t>Рост за счет поступления от нового структурного предприятия, осуществляюшего строительство в газовой отрасли, усиление работы по администратрированию НДФЛ и легализация "серых" выплат</t>
  </si>
  <si>
    <t>Увеличение обращений предприятиями ЖКХ и микрофинансовых организаций по взысканию задолженности с населения</t>
  </si>
  <si>
    <t>Снижение доходов по результатам 2021 года</t>
  </si>
  <si>
    <t>Плата по соглашениям об установлении сервитута, заключенным органами местного самоуправления муниципальных районов,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муниципальных районов</t>
  </si>
  <si>
    <t>Выкуп перераспределенных земельных участков по результатам проведения комплексных кадастровых работ на территории района в 2022 году</t>
  </si>
  <si>
    <t>Усиление работы администраторов доходов по штрафам за 2022 год</t>
  </si>
  <si>
    <t>43,8</t>
  </si>
  <si>
    <t>Увеличение в 2022 году объема переданных полномочий</t>
  </si>
  <si>
    <t>Поступление задолженности прошлых лет за негативное воздействие на окружающую среду, загрязняющих веществ в атмосферный воздух стационарными объектами</t>
  </si>
  <si>
    <t>Доходы не поступали, в связи с расторжением с 1 октября 2021 года договора на возмещение коммунальных расходов</t>
  </si>
  <si>
    <t>Рост в связи с выкупом 2022 году земельных участков из безвозмездного пользования в собственность</t>
  </si>
  <si>
    <t>Поступление платежей за увеличение вреда, причиняемого тяжеловесными транспортными средствами при движении по автомобильным дорогам местного знаения</t>
  </si>
  <si>
    <t xml:space="preserve">  Предоставлены меры поддержки в виде отмены индексации.  Расторжение договоров аренды в 2022 году на 133 по сравнению с 2021 годом</t>
  </si>
  <si>
    <t xml:space="preserve">Предоставлена льгота в виде уменьшения арендной платы в размере 50%, соответсвующего ежемесячного платежа  </t>
  </si>
  <si>
    <t xml:space="preserve">Предоставлены меры поддержки в виде отмены индексации. </t>
  </si>
  <si>
    <t>Рост доходного источника, в связи с поступлением средств за пользование земельными участками, предоставленными для строительства линейных объектов</t>
  </si>
  <si>
    <t>Уменьшение доходов, в связи с приватизацией жилых помещений, признание многоквартирных домов аварийными</t>
  </si>
  <si>
    <t>Поступление задолженности прошлых лет по договору аренды нежилого помещения</t>
  </si>
  <si>
    <t>Реализация помещения по договору купли-продажи</t>
  </si>
  <si>
    <t>Продажа земельного участка, находящегося в собственности района по договору купли-продажи</t>
  </si>
  <si>
    <t>Поступление платы от 1 организации по соглашению об установлении сервитута</t>
  </si>
  <si>
    <t>2 02 03000 05</t>
  </si>
  <si>
    <t>2 02 02000 05</t>
  </si>
  <si>
    <t>2 02 01000 05</t>
  </si>
  <si>
    <t>1 14 06025 05</t>
  </si>
  <si>
    <t>1 14 06300 05</t>
  </si>
  <si>
    <t>1 17 00000 05</t>
  </si>
  <si>
    <t>1 13 00000 05</t>
  </si>
  <si>
    <t>1 11 05325 05</t>
  </si>
  <si>
    <t>1 11 05013 05</t>
  </si>
  <si>
    <t>1 11 05313 05</t>
  </si>
  <si>
    <t>1 14 06013 05</t>
  </si>
  <si>
    <t>Выделение субсидий из бюджета области в 2022 году в рамках государственных программ. Продление контрактов на 2023 год</t>
  </si>
  <si>
    <t>Рост данного налога связан с уплатой  налогоплатещиками сумм задолженности за предыдущие налоговые периоды</t>
  </si>
  <si>
    <t xml:space="preserve">Снижение данного налога обусловлено возвратом переплаты в декабре 2022 года по решению администратора поступлений </t>
  </si>
  <si>
    <t>Поступление за счет внебюджетных источников на обеспечение мероприятий на комплексное развитие сельских агломераций в городе Грязовец</t>
  </si>
  <si>
    <t>Аналитические данные о доходах бюджета Грязовецкого муниципального района за 2022 год  в сравнении с первоначально утвержденными решением о бюджете значениями 
и с уточненными значениями с учетом внесенных изменений, а также фактическими доходами за 2022 год в сравнении с 2021 годом (тыс. руб.)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</si>
</sst>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6" x14ac:knownFonts="1">
    <font>
      <sz val="10"/>
      <name val="Arial Cyr"/>
      <charset val="204"/>
    </font>
    <font>
      <sz val="8"/>
      <name val="Arial Cyr"/>
      <charset val="204"/>
    </font>
    <font>
      <b/>
      <sz val="12"/>
      <name val="Liberation Serif"/>
      <family val="1"/>
      <charset val="204"/>
    </font>
    <font>
      <b/>
      <sz val="8"/>
      <name val="Liberation Serif"/>
      <family val="1"/>
      <charset val="204"/>
    </font>
    <font>
      <b/>
      <sz val="10"/>
      <name val="Liberation Serif"/>
      <family val="1"/>
      <charset val="204"/>
    </font>
    <font>
      <sz val="11"/>
      <name val="Liberation Serif"/>
      <family val="1"/>
      <charset val="204"/>
    </font>
    <font>
      <b/>
      <sz val="11"/>
      <name val="Liberation Serif"/>
      <family val="1"/>
      <charset val="204"/>
    </font>
    <font>
      <b/>
      <sz val="13"/>
      <name val="Liberation Serif"/>
      <family val="1"/>
      <charset val="204"/>
    </font>
    <font>
      <sz val="8"/>
      <name val="Liberation Serif"/>
      <family val="1"/>
      <charset val="204"/>
    </font>
    <font>
      <b/>
      <i/>
      <sz val="11"/>
      <name val="Liberation Serif"/>
      <family val="1"/>
      <charset val="204"/>
    </font>
    <font>
      <b/>
      <sz val="10.5"/>
      <name val="Liberation Serif"/>
      <family val="1"/>
      <charset val="204"/>
    </font>
    <font>
      <sz val="10.5"/>
      <name val="Liberation Serif"/>
      <family val="1"/>
      <charset val="204"/>
    </font>
    <font>
      <sz val="13"/>
      <name val="Liberation Serif"/>
      <family val="1"/>
      <charset val="204"/>
    </font>
    <font>
      <sz val="8"/>
      <color rgb="FFFF0000"/>
      <name val="Liberation Serif"/>
      <family val="1"/>
      <charset val="204"/>
    </font>
    <font>
      <b/>
      <i/>
      <sz val="10.5"/>
      <name val="Liberation Serif"/>
      <family val="1"/>
      <charset val="204"/>
    </font>
    <font>
      <sz val="8"/>
      <color theme="1"/>
      <name val="Liberation Serif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wrapText="1"/>
    </xf>
    <xf numFmtId="164" fontId="7" fillId="2" borderId="1" xfId="0" applyNumberFormat="1" applyFont="1" applyFill="1" applyBorder="1" applyAlignment="1">
      <alignment wrapText="1"/>
    </xf>
    <xf numFmtId="0" fontId="8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top" wrapText="1"/>
    </xf>
    <xf numFmtId="0" fontId="11" fillId="0" borderId="1" xfId="0" applyFont="1" applyBorder="1" applyAlignment="1">
      <alignment vertical="center" wrapText="1"/>
    </xf>
    <xf numFmtId="164" fontId="12" fillId="0" borderId="1" xfId="0" applyNumberFormat="1" applyFont="1" applyBorder="1" applyAlignment="1">
      <alignment wrapText="1"/>
    </xf>
    <xf numFmtId="164" fontId="12" fillId="2" borderId="1" xfId="0" applyNumberFormat="1" applyFont="1" applyFill="1" applyBorder="1" applyAlignment="1">
      <alignment wrapText="1"/>
    </xf>
    <xf numFmtId="0" fontId="8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vertical="top" wrapText="1"/>
    </xf>
    <xf numFmtId="0" fontId="14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vertical="top" wrapText="1"/>
    </xf>
    <xf numFmtId="0" fontId="8" fillId="3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164" fontId="12" fillId="3" borderId="1" xfId="0" applyNumberFormat="1" applyFont="1" applyFill="1" applyBorder="1" applyAlignment="1">
      <alignment wrapText="1"/>
    </xf>
    <xf numFmtId="49" fontId="12" fillId="0" borderId="1" xfId="0" applyNumberFormat="1" applyFont="1" applyBorder="1" applyAlignment="1">
      <alignment horizontal="right" wrapText="1"/>
    </xf>
    <xf numFmtId="0" fontId="11" fillId="0" borderId="1" xfId="0" applyFont="1" applyBorder="1" applyAlignment="1">
      <alignment wrapText="1"/>
    </xf>
    <xf numFmtId="164" fontId="12" fillId="0" borderId="2" xfId="0" applyNumberFormat="1" applyFont="1" applyBorder="1" applyAlignment="1">
      <alignment wrapText="1"/>
    </xf>
    <xf numFmtId="0" fontId="11" fillId="0" borderId="1" xfId="0" applyFont="1" applyBorder="1" applyAlignment="1">
      <alignment horizontal="left" vertical="center" wrapText="1"/>
    </xf>
    <xf numFmtId="49" fontId="5" fillId="3" borderId="1" xfId="0" applyNumberFormat="1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vertical="top" wrapText="1"/>
    </xf>
    <xf numFmtId="0" fontId="6" fillId="0" borderId="1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бЮДЖЕТ 2005 НОВ" connectionId="2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бЮДЖЕТ 2005 НОВ.КЛ.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6"/>
  <sheetViews>
    <sheetView tabSelected="1" zoomScaleNormal="100" workbookViewId="0">
      <selection activeCell="H7" sqref="H7"/>
    </sheetView>
  </sheetViews>
  <sheetFormatPr defaultRowHeight="11.25" x14ac:dyDescent="0.2"/>
  <cols>
    <col min="1" max="1" width="15" style="1" customWidth="1"/>
    <col min="2" max="2" width="58.85546875" style="1" customWidth="1"/>
    <col min="3" max="3" width="14.85546875" style="1" customWidth="1"/>
    <col min="4" max="4" width="13.7109375" style="1" customWidth="1"/>
    <col min="5" max="5" width="12.7109375" style="1" customWidth="1"/>
    <col min="6" max="6" width="11.5703125" style="1" customWidth="1"/>
    <col min="7" max="7" width="12.5703125" style="1" customWidth="1"/>
    <col min="8" max="8" width="30" style="2" customWidth="1"/>
    <col min="9" max="9" width="12.42578125" style="1" customWidth="1"/>
    <col min="10" max="10" width="15" style="1" customWidth="1"/>
    <col min="11" max="11" width="13" style="1" customWidth="1"/>
    <col min="12" max="16384" width="9.140625" style="1"/>
  </cols>
  <sheetData>
    <row r="1" spans="1:11" ht="38.25" customHeight="1" x14ac:dyDescent="0.2">
      <c r="A1" s="37" t="s">
        <v>128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1" ht="78.75" customHeight="1" x14ac:dyDescent="0.2">
      <c r="A2" s="3" t="s">
        <v>36</v>
      </c>
      <c r="B2" s="4" t="s">
        <v>13</v>
      </c>
      <c r="C2" s="5" t="s">
        <v>83</v>
      </c>
      <c r="D2" s="5" t="s">
        <v>84</v>
      </c>
      <c r="E2" s="5" t="s">
        <v>85</v>
      </c>
      <c r="F2" s="6" t="s">
        <v>86</v>
      </c>
      <c r="G2" s="6" t="s">
        <v>87</v>
      </c>
      <c r="H2" s="4" t="s">
        <v>55</v>
      </c>
      <c r="I2" s="4" t="s">
        <v>73</v>
      </c>
      <c r="J2" s="4" t="s">
        <v>74</v>
      </c>
      <c r="K2" s="6" t="s">
        <v>88</v>
      </c>
    </row>
    <row r="3" spans="1:11" x14ac:dyDescent="0.2">
      <c r="A3" s="7">
        <v>1</v>
      </c>
      <c r="B3" s="8">
        <v>2</v>
      </c>
      <c r="C3" s="8">
        <v>3</v>
      </c>
      <c r="D3" s="8">
        <v>4</v>
      </c>
      <c r="E3" s="8">
        <v>5</v>
      </c>
      <c r="F3" s="8">
        <v>6</v>
      </c>
      <c r="G3" s="8">
        <v>7</v>
      </c>
      <c r="H3" s="8">
        <v>8</v>
      </c>
      <c r="I3" s="8">
        <v>9</v>
      </c>
      <c r="J3" s="8">
        <v>10</v>
      </c>
      <c r="K3" s="8">
        <v>11</v>
      </c>
    </row>
    <row r="4" spans="1:11" ht="16.5" x14ac:dyDescent="0.25">
      <c r="A4" s="9" t="s">
        <v>22</v>
      </c>
      <c r="B4" s="10" t="s">
        <v>56</v>
      </c>
      <c r="C4" s="11">
        <f>SUM(C5,C16)</f>
        <v>425378.6</v>
      </c>
      <c r="D4" s="11">
        <f>SUM(D5,D16)</f>
        <v>427378.6</v>
      </c>
      <c r="E4" s="11">
        <f>SUM(E5,E16)</f>
        <v>449244.99999999994</v>
      </c>
      <c r="F4" s="12">
        <f t="shared" ref="F4:F12" si="0">E4/D4*100</f>
        <v>105.1164003064262</v>
      </c>
      <c r="G4" s="12">
        <f t="shared" ref="G4:G14" si="1">E4/C4*100</f>
        <v>105.61062545224418</v>
      </c>
      <c r="H4" s="13"/>
      <c r="I4" s="11">
        <f>SUM(I5,I16)</f>
        <v>554211.79999999993</v>
      </c>
      <c r="J4" s="11">
        <f t="shared" ref="J4:J46" si="2">E4-I4</f>
        <v>-104966.79999999999</v>
      </c>
      <c r="K4" s="12">
        <f t="shared" ref="K4:K46" si="3">E4/I4*100</f>
        <v>81.06016508490076</v>
      </c>
    </row>
    <row r="5" spans="1:11" ht="16.5" x14ac:dyDescent="0.25">
      <c r="A5" s="14"/>
      <c r="B5" s="15" t="s">
        <v>16</v>
      </c>
      <c r="C5" s="11">
        <f>SUM(C6,C8,C9,C14,C15)</f>
        <v>413523</v>
      </c>
      <c r="D5" s="11">
        <f>SUM(D6,D8,D9,D14,D15)</f>
        <v>414301</v>
      </c>
      <c r="E5" s="11">
        <f>SUM(E6,E8,E9,E14,E15)</f>
        <v>434681.99999999994</v>
      </c>
      <c r="F5" s="12">
        <f t="shared" si="0"/>
        <v>104.91937021634028</v>
      </c>
      <c r="G5" s="12">
        <f t="shared" si="1"/>
        <v>105.11676496833306</v>
      </c>
      <c r="H5" s="13"/>
      <c r="I5" s="11">
        <f>SUM(I6,I8,I9,I14,I15)</f>
        <v>534539.79999999993</v>
      </c>
      <c r="J5" s="11">
        <f t="shared" si="2"/>
        <v>-99857.799999999988</v>
      </c>
      <c r="K5" s="12">
        <f t="shared" si="3"/>
        <v>81.318921434849187</v>
      </c>
    </row>
    <row r="6" spans="1:11" ht="16.5" x14ac:dyDescent="0.25">
      <c r="A6" s="9" t="s">
        <v>23</v>
      </c>
      <c r="B6" s="16" t="s">
        <v>0</v>
      </c>
      <c r="C6" s="11">
        <f t="shared" ref="C6:D6" si="4">C7</f>
        <v>345018.1</v>
      </c>
      <c r="D6" s="11">
        <f t="shared" si="4"/>
        <v>343644.8</v>
      </c>
      <c r="E6" s="11">
        <f t="shared" ref="E6" si="5">E7</f>
        <v>361912.1</v>
      </c>
      <c r="F6" s="12">
        <f t="shared" si="0"/>
        <v>105.31575044930112</v>
      </c>
      <c r="G6" s="12">
        <f t="shared" si="1"/>
        <v>104.89655470249242</v>
      </c>
      <c r="H6" s="13"/>
      <c r="I6" s="11">
        <f t="shared" ref="I6" si="6">I7</f>
        <v>458035.20000000001</v>
      </c>
      <c r="J6" s="11">
        <f t="shared" si="2"/>
        <v>-96123.100000000035</v>
      </c>
      <c r="K6" s="12">
        <f t="shared" si="3"/>
        <v>79.01403647579923</v>
      </c>
    </row>
    <row r="7" spans="1:11" ht="63" x14ac:dyDescent="0.25">
      <c r="A7" s="9" t="s">
        <v>24</v>
      </c>
      <c r="B7" s="17" t="s">
        <v>1</v>
      </c>
      <c r="C7" s="18">
        <v>345018.1</v>
      </c>
      <c r="D7" s="18">
        <v>343644.8</v>
      </c>
      <c r="E7" s="18">
        <v>361912.1</v>
      </c>
      <c r="F7" s="19">
        <f t="shared" si="0"/>
        <v>105.31575044930112</v>
      </c>
      <c r="G7" s="19">
        <f t="shared" si="1"/>
        <v>104.89655470249242</v>
      </c>
      <c r="H7" s="20" t="s">
        <v>92</v>
      </c>
      <c r="I7" s="18">
        <v>458035.20000000001</v>
      </c>
      <c r="J7" s="18">
        <f t="shared" si="2"/>
        <v>-96123.100000000035</v>
      </c>
      <c r="K7" s="19">
        <f t="shared" si="3"/>
        <v>79.01403647579923</v>
      </c>
    </row>
    <row r="8" spans="1:11" ht="21" x14ac:dyDescent="0.25">
      <c r="A8" s="9" t="s">
        <v>52</v>
      </c>
      <c r="B8" s="21" t="s">
        <v>49</v>
      </c>
      <c r="C8" s="18">
        <v>19967</v>
      </c>
      <c r="D8" s="18">
        <v>22251</v>
      </c>
      <c r="E8" s="18">
        <v>24354.6</v>
      </c>
      <c r="F8" s="19">
        <f t="shared" si="0"/>
        <v>109.45395712552244</v>
      </c>
      <c r="G8" s="19">
        <f t="shared" si="1"/>
        <v>121.97425752491611</v>
      </c>
      <c r="H8" s="20" t="s">
        <v>77</v>
      </c>
      <c r="I8" s="18">
        <v>20634.8</v>
      </c>
      <c r="J8" s="18">
        <f t="shared" si="2"/>
        <v>3719.7999999999993</v>
      </c>
      <c r="K8" s="19">
        <f t="shared" si="3"/>
        <v>118.02682846453563</v>
      </c>
    </row>
    <row r="9" spans="1:11" ht="16.5" x14ac:dyDescent="0.25">
      <c r="A9" s="9" t="s">
        <v>25</v>
      </c>
      <c r="B9" s="21" t="s">
        <v>2</v>
      </c>
      <c r="C9" s="11">
        <f>SUM(C10:C13)</f>
        <v>44217.9</v>
      </c>
      <c r="D9" s="11">
        <f>SUM(D10:D13)</f>
        <v>44085.2</v>
      </c>
      <c r="E9" s="11">
        <f t="shared" ref="E9" si="7">SUM(E10:E13)</f>
        <v>43953.19999999999</v>
      </c>
      <c r="F9" s="12">
        <f t="shared" si="0"/>
        <v>99.70057978641357</v>
      </c>
      <c r="G9" s="12">
        <f t="shared" si="1"/>
        <v>99.401373651846853</v>
      </c>
      <c r="H9" s="22"/>
      <c r="I9" s="11">
        <f t="shared" ref="I9" si="8">SUM(I10:I13)</f>
        <v>51669.600000000006</v>
      </c>
      <c r="J9" s="11">
        <f t="shared" si="2"/>
        <v>-7716.400000000016</v>
      </c>
      <c r="K9" s="12">
        <f t="shared" si="3"/>
        <v>85.065880130676419</v>
      </c>
    </row>
    <row r="10" spans="1:11" ht="27" x14ac:dyDescent="0.25">
      <c r="A10" s="9" t="s">
        <v>54</v>
      </c>
      <c r="B10" s="23" t="s">
        <v>75</v>
      </c>
      <c r="C10" s="18">
        <v>42370.6</v>
      </c>
      <c r="D10" s="18">
        <v>42370.6</v>
      </c>
      <c r="E10" s="18">
        <v>42365.599999999999</v>
      </c>
      <c r="F10" s="19">
        <f t="shared" si="0"/>
        <v>99.988199364653795</v>
      </c>
      <c r="G10" s="19">
        <f t="shared" si="1"/>
        <v>99.988199364653795</v>
      </c>
      <c r="H10" s="20"/>
      <c r="I10" s="18">
        <v>45037</v>
      </c>
      <c r="J10" s="18">
        <f t="shared" si="2"/>
        <v>-2671.4000000000015</v>
      </c>
      <c r="K10" s="19">
        <f t="shared" si="3"/>
        <v>94.068432622066297</v>
      </c>
    </row>
    <row r="11" spans="1:11" ht="45" customHeight="1" x14ac:dyDescent="0.25">
      <c r="A11" s="9" t="s">
        <v>40</v>
      </c>
      <c r="B11" s="23" t="s">
        <v>3</v>
      </c>
      <c r="C11" s="19">
        <v>0</v>
      </c>
      <c r="D11" s="19">
        <v>60.7</v>
      </c>
      <c r="E11" s="19">
        <v>39.700000000000003</v>
      </c>
      <c r="F11" s="19">
        <f t="shared" si="0"/>
        <v>65.403624382207582</v>
      </c>
      <c r="G11" s="19">
        <v>0</v>
      </c>
      <c r="H11" s="20" t="s">
        <v>126</v>
      </c>
      <c r="I11" s="19">
        <v>4670.5</v>
      </c>
      <c r="J11" s="18">
        <f t="shared" si="2"/>
        <v>-4630.8</v>
      </c>
      <c r="K11" s="19">
        <f t="shared" si="3"/>
        <v>0.85001605823787607</v>
      </c>
    </row>
    <row r="12" spans="1:11" ht="31.5" x14ac:dyDescent="0.25">
      <c r="A12" s="9" t="s">
        <v>39</v>
      </c>
      <c r="B12" s="23" t="s">
        <v>14</v>
      </c>
      <c r="C12" s="18">
        <v>0</v>
      </c>
      <c r="D12" s="18">
        <v>6.6</v>
      </c>
      <c r="E12" s="18">
        <v>9.1999999999999993</v>
      </c>
      <c r="F12" s="19">
        <f t="shared" si="0"/>
        <v>139.39393939393938</v>
      </c>
      <c r="G12" s="19">
        <v>0</v>
      </c>
      <c r="H12" s="20" t="s">
        <v>125</v>
      </c>
      <c r="I12" s="18">
        <v>38.799999999999997</v>
      </c>
      <c r="J12" s="18">
        <f t="shared" si="2"/>
        <v>-29.599999999999998</v>
      </c>
      <c r="K12" s="19">
        <f t="shared" si="3"/>
        <v>23.711340206185564</v>
      </c>
    </row>
    <row r="13" spans="1:11" ht="31.5" x14ac:dyDescent="0.25">
      <c r="A13" s="9" t="s">
        <v>43</v>
      </c>
      <c r="B13" s="23" t="s">
        <v>76</v>
      </c>
      <c r="C13" s="18">
        <v>1847.3</v>
      </c>
      <c r="D13" s="18">
        <v>1647.3</v>
      </c>
      <c r="E13" s="18">
        <v>1538.7</v>
      </c>
      <c r="F13" s="19">
        <f>E13/D13*100</f>
        <v>93.407393917319254</v>
      </c>
      <c r="G13" s="19">
        <f t="shared" si="1"/>
        <v>83.294537974340926</v>
      </c>
      <c r="H13" s="20" t="s">
        <v>91</v>
      </c>
      <c r="I13" s="18">
        <v>1923.3</v>
      </c>
      <c r="J13" s="18">
        <f t="shared" si="2"/>
        <v>-384.59999999999991</v>
      </c>
      <c r="K13" s="19">
        <f t="shared" si="3"/>
        <v>80.003119638121973</v>
      </c>
    </row>
    <row r="14" spans="1:11" ht="39.75" customHeight="1" x14ac:dyDescent="0.25">
      <c r="A14" s="9" t="s">
        <v>26</v>
      </c>
      <c r="B14" s="17" t="s">
        <v>4</v>
      </c>
      <c r="C14" s="18">
        <v>4320</v>
      </c>
      <c r="D14" s="18">
        <v>4320</v>
      </c>
      <c r="E14" s="18">
        <v>4462.5</v>
      </c>
      <c r="F14" s="19">
        <f>E14/D14*100</f>
        <v>103.29861111111111</v>
      </c>
      <c r="G14" s="19">
        <f t="shared" si="1"/>
        <v>103.29861111111111</v>
      </c>
      <c r="H14" s="20" t="s">
        <v>93</v>
      </c>
      <c r="I14" s="18">
        <v>4201</v>
      </c>
      <c r="J14" s="18">
        <f t="shared" si="2"/>
        <v>261.5</v>
      </c>
      <c r="K14" s="19">
        <f t="shared" si="3"/>
        <v>106.22470840276124</v>
      </c>
    </row>
    <row r="15" spans="1:11" ht="21" x14ac:dyDescent="0.25">
      <c r="A15" s="9" t="s">
        <v>27</v>
      </c>
      <c r="B15" s="17" t="s">
        <v>20</v>
      </c>
      <c r="C15" s="18">
        <v>0</v>
      </c>
      <c r="D15" s="18">
        <v>0</v>
      </c>
      <c r="E15" s="18">
        <v>-0.4</v>
      </c>
      <c r="F15" s="19">
        <v>0</v>
      </c>
      <c r="G15" s="19">
        <v>0</v>
      </c>
      <c r="H15" s="20" t="s">
        <v>81</v>
      </c>
      <c r="I15" s="18">
        <v>-0.8</v>
      </c>
      <c r="J15" s="18">
        <f t="shared" si="2"/>
        <v>0.4</v>
      </c>
      <c r="K15" s="19">
        <f t="shared" si="3"/>
        <v>50</v>
      </c>
    </row>
    <row r="16" spans="1:11" ht="16.5" x14ac:dyDescent="0.25">
      <c r="A16" s="9"/>
      <c r="B16" s="24" t="s">
        <v>17</v>
      </c>
      <c r="C16" s="11">
        <f>C17+C27+C29+C30+C35+C36</f>
        <v>11855.6</v>
      </c>
      <c r="D16" s="11">
        <f>D17+D27+D29+D30+D35+D36</f>
        <v>13077.600000000002</v>
      </c>
      <c r="E16" s="11">
        <f>E17+E27+E29+E30+E35+E36</f>
        <v>14563</v>
      </c>
      <c r="F16" s="12">
        <f t="shared" ref="F16:F25" si="9">E16/D16*100</f>
        <v>111.3583532146571</v>
      </c>
      <c r="G16" s="12">
        <f t="shared" ref="G16:G23" si="10">E16/C16*100</f>
        <v>122.8364654677958</v>
      </c>
      <c r="H16" s="22"/>
      <c r="I16" s="11">
        <f>I17+I27+I29+I30+I35+I36</f>
        <v>19671.999999999996</v>
      </c>
      <c r="J16" s="11">
        <f t="shared" si="2"/>
        <v>-5108.9999999999964</v>
      </c>
      <c r="K16" s="12">
        <f t="shared" si="3"/>
        <v>74.029076860512419</v>
      </c>
    </row>
    <row r="17" spans="1:11" ht="40.5" x14ac:dyDescent="0.25">
      <c r="A17" s="9" t="s">
        <v>28</v>
      </c>
      <c r="B17" s="16" t="s">
        <v>5</v>
      </c>
      <c r="C17" s="11">
        <f>SUM(C18:C26)</f>
        <v>7418.6</v>
      </c>
      <c r="D17" s="11">
        <f>SUM(D18:D26)</f>
        <v>7258.9000000000005</v>
      </c>
      <c r="E17" s="11">
        <f>SUM(E18:E26)</f>
        <v>7332.4</v>
      </c>
      <c r="F17" s="12">
        <f t="shared" si="9"/>
        <v>101.01255011089833</v>
      </c>
      <c r="G17" s="12">
        <f t="shared" si="10"/>
        <v>98.838055697840559</v>
      </c>
      <c r="H17" s="22"/>
      <c r="I17" s="11">
        <f>SUM(I18:I26)</f>
        <v>8075.8999999999987</v>
      </c>
      <c r="J17" s="11">
        <f t="shared" si="2"/>
        <v>-743.49999999999909</v>
      </c>
      <c r="K17" s="12">
        <f t="shared" si="3"/>
        <v>90.793595760224875</v>
      </c>
    </row>
    <row r="18" spans="1:11" ht="27" x14ac:dyDescent="0.25">
      <c r="A18" s="9" t="s">
        <v>58</v>
      </c>
      <c r="B18" s="25" t="s">
        <v>59</v>
      </c>
      <c r="C18" s="18">
        <v>49</v>
      </c>
      <c r="D18" s="18">
        <v>22.7</v>
      </c>
      <c r="E18" s="18">
        <v>22.7</v>
      </c>
      <c r="F18" s="19">
        <f t="shared" si="9"/>
        <v>100</v>
      </c>
      <c r="G18" s="19">
        <f t="shared" si="10"/>
        <v>46.326530612244895</v>
      </c>
      <c r="H18" s="20" t="s">
        <v>94</v>
      </c>
      <c r="I18" s="18">
        <v>42.1</v>
      </c>
      <c r="J18" s="18">
        <f t="shared" ref="J18" si="11">E18-I18</f>
        <v>-19.400000000000002</v>
      </c>
      <c r="K18" s="19">
        <f t="shared" ref="K18" si="12">E18/I18*100</f>
        <v>53.919239904988125</v>
      </c>
    </row>
    <row r="19" spans="1:11" ht="58.5" customHeight="1" x14ac:dyDescent="0.25">
      <c r="A19" s="9" t="s">
        <v>121</v>
      </c>
      <c r="B19" s="25" t="s">
        <v>18</v>
      </c>
      <c r="C19" s="18">
        <v>3927</v>
      </c>
      <c r="D19" s="18">
        <v>3764</v>
      </c>
      <c r="E19" s="18">
        <v>3699</v>
      </c>
      <c r="F19" s="19">
        <f t="shared" si="9"/>
        <v>98.273113708820404</v>
      </c>
      <c r="G19" s="19">
        <f t="shared" si="10"/>
        <v>94.194041252864778</v>
      </c>
      <c r="H19" s="26" t="s">
        <v>104</v>
      </c>
      <c r="I19" s="18">
        <v>4039.7</v>
      </c>
      <c r="J19" s="18">
        <f t="shared" si="2"/>
        <v>-340.69999999999982</v>
      </c>
      <c r="K19" s="19">
        <f t="shared" si="3"/>
        <v>91.566205411292927</v>
      </c>
    </row>
    <row r="20" spans="1:11" ht="39" customHeight="1" x14ac:dyDescent="0.25">
      <c r="A20" s="9" t="s">
        <v>29</v>
      </c>
      <c r="B20" s="25" t="s">
        <v>21</v>
      </c>
      <c r="C20" s="18">
        <v>353</v>
      </c>
      <c r="D20" s="18">
        <v>300</v>
      </c>
      <c r="E20" s="18">
        <v>304.89999999999998</v>
      </c>
      <c r="F20" s="19">
        <f t="shared" si="9"/>
        <v>101.63333333333333</v>
      </c>
      <c r="G20" s="19">
        <f t="shared" si="10"/>
        <v>86.373937677053817</v>
      </c>
      <c r="H20" s="26" t="s">
        <v>106</v>
      </c>
      <c r="I20" s="18">
        <v>288.3</v>
      </c>
      <c r="J20" s="18">
        <f t="shared" si="2"/>
        <v>16.599999999999966</v>
      </c>
      <c r="K20" s="19">
        <f t="shared" si="3"/>
        <v>105.75789108567464</v>
      </c>
    </row>
    <row r="21" spans="1:11" ht="57.75" customHeight="1" x14ac:dyDescent="0.25">
      <c r="A21" s="9" t="s">
        <v>122</v>
      </c>
      <c r="B21" s="25" t="s">
        <v>62</v>
      </c>
      <c r="C21" s="18">
        <v>1</v>
      </c>
      <c r="D21" s="18">
        <v>2.4</v>
      </c>
      <c r="E21" s="18">
        <v>2.4</v>
      </c>
      <c r="F21" s="19">
        <f t="shared" si="9"/>
        <v>100</v>
      </c>
      <c r="G21" s="19">
        <f t="shared" si="10"/>
        <v>240</v>
      </c>
      <c r="H21" s="26" t="s">
        <v>107</v>
      </c>
      <c r="I21" s="18">
        <v>1.7</v>
      </c>
      <c r="J21" s="18">
        <f t="shared" ref="J21:J23" si="13">E21-I21</f>
        <v>0.7</v>
      </c>
      <c r="K21" s="19">
        <f t="shared" ref="K21" si="14">E21/I21*100</f>
        <v>141.1764705882353</v>
      </c>
    </row>
    <row r="22" spans="1:11" ht="81" x14ac:dyDescent="0.25">
      <c r="A22" s="9" t="s">
        <v>120</v>
      </c>
      <c r="B22" s="25" t="s">
        <v>95</v>
      </c>
      <c r="C22" s="18">
        <v>0</v>
      </c>
      <c r="D22" s="18">
        <v>7.1</v>
      </c>
      <c r="E22" s="18">
        <v>7.1</v>
      </c>
      <c r="F22" s="19">
        <f t="shared" si="9"/>
        <v>100</v>
      </c>
      <c r="G22" s="19">
        <v>0</v>
      </c>
      <c r="H22" s="26" t="s">
        <v>112</v>
      </c>
      <c r="I22" s="19">
        <v>0</v>
      </c>
      <c r="J22" s="19">
        <v>0</v>
      </c>
      <c r="K22" s="19">
        <v>0</v>
      </c>
    </row>
    <row r="23" spans="1:11" ht="40.5" x14ac:dyDescent="0.25">
      <c r="A23" s="9" t="s">
        <v>66</v>
      </c>
      <c r="B23" s="25" t="s">
        <v>67</v>
      </c>
      <c r="C23" s="18">
        <v>45.6</v>
      </c>
      <c r="D23" s="18">
        <v>57.6</v>
      </c>
      <c r="E23" s="18">
        <v>59.1</v>
      </c>
      <c r="F23" s="19">
        <f t="shared" si="9"/>
        <v>102.60416666666667</v>
      </c>
      <c r="G23" s="19">
        <f t="shared" si="10"/>
        <v>129.60526315789474</v>
      </c>
      <c r="H23" s="26" t="s">
        <v>109</v>
      </c>
      <c r="I23" s="18">
        <v>49</v>
      </c>
      <c r="J23" s="18">
        <f t="shared" si="13"/>
        <v>10.100000000000001</v>
      </c>
      <c r="K23" s="19">
        <f t="shared" si="3"/>
        <v>120.61224489795919</v>
      </c>
    </row>
    <row r="24" spans="1:11" ht="42" x14ac:dyDescent="0.25">
      <c r="A24" s="9" t="s">
        <v>50</v>
      </c>
      <c r="B24" s="25" t="s">
        <v>51</v>
      </c>
      <c r="C24" s="18">
        <v>563</v>
      </c>
      <c r="D24" s="18">
        <v>478.8</v>
      </c>
      <c r="E24" s="18">
        <v>476.7</v>
      </c>
      <c r="F24" s="19">
        <f t="shared" si="9"/>
        <v>99.561403508771932</v>
      </c>
      <c r="G24" s="19">
        <f>E24/C24*100</f>
        <v>84.671403197158085</v>
      </c>
      <c r="H24" s="26" t="s">
        <v>105</v>
      </c>
      <c r="I24" s="18">
        <v>611.9</v>
      </c>
      <c r="J24" s="18">
        <f t="shared" si="2"/>
        <v>-135.19999999999999</v>
      </c>
      <c r="K24" s="19">
        <f t="shared" si="3"/>
        <v>77.904886419349566</v>
      </c>
    </row>
    <row r="25" spans="1:11" ht="52.5" x14ac:dyDescent="0.25">
      <c r="A25" s="9" t="s">
        <v>60</v>
      </c>
      <c r="B25" s="25" t="s">
        <v>61</v>
      </c>
      <c r="C25" s="18">
        <v>0</v>
      </c>
      <c r="D25" s="18">
        <v>450.6</v>
      </c>
      <c r="E25" s="18">
        <v>450.6</v>
      </c>
      <c r="F25" s="19">
        <f t="shared" si="9"/>
        <v>100</v>
      </c>
      <c r="G25" s="19">
        <v>0</v>
      </c>
      <c r="H25" s="27" t="s">
        <v>82</v>
      </c>
      <c r="I25" s="18">
        <v>577</v>
      </c>
      <c r="J25" s="18">
        <f t="shared" ref="J25" si="15">E25-I25</f>
        <v>-126.39999999999998</v>
      </c>
      <c r="K25" s="19">
        <v>0</v>
      </c>
    </row>
    <row r="26" spans="1:11" ht="49.5" customHeight="1" x14ac:dyDescent="0.25">
      <c r="A26" s="9" t="s">
        <v>30</v>
      </c>
      <c r="B26" s="25" t="s">
        <v>19</v>
      </c>
      <c r="C26" s="18">
        <v>2480</v>
      </c>
      <c r="D26" s="18">
        <v>2175.6999999999998</v>
      </c>
      <c r="E26" s="18">
        <v>2309.9</v>
      </c>
      <c r="F26" s="19">
        <f>E26/D26*100</f>
        <v>106.16812979730663</v>
      </c>
      <c r="G26" s="19">
        <f t="shared" ref="G26:G35" si="16">E26/C26*100</f>
        <v>93.141129032258064</v>
      </c>
      <c r="H26" s="26" t="s">
        <v>108</v>
      </c>
      <c r="I26" s="18">
        <v>2466.1999999999998</v>
      </c>
      <c r="J26" s="18">
        <f t="shared" si="2"/>
        <v>-156.29999999999973</v>
      </c>
      <c r="K26" s="19">
        <f t="shared" si="3"/>
        <v>93.662314491930914</v>
      </c>
    </row>
    <row r="27" spans="1:11" ht="27" x14ac:dyDescent="0.25">
      <c r="A27" s="9" t="s">
        <v>31</v>
      </c>
      <c r="B27" s="21" t="s">
        <v>6</v>
      </c>
      <c r="C27" s="11">
        <f>C28</f>
        <v>1307</v>
      </c>
      <c r="D27" s="11">
        <f>D28</f>
        <v>1638.3</v>
      </c>
      <c r="E27" s="11">
        <f t="shared" ref="E27" si="17">E28</f>
        <v>1688.6</v>
      </c>
      <c r="F27" s="12">
        <f>E27/D27*100</f>
        <v>103.07025575291459</v>
      </c>
      <c r="G27" s="12">
        <f t="shared" si="16"/>
        <v>129.1966335118592</v>
      </c>
      <c r="H27" s="22"/>
      <c r="I27" s="11">
        <f t="shared" ref="I27" si="18">I28</f>
        <v>1822</v>
      </c>
      <c r="J27" s="18">
        <f t="shared" si="2"/>
        <v>-133.40000000000009</v>
      </c>
      <c r="K27" s="19">
        <f t="shared" si="3"/>
        <v>92.678375411635557</v>
      </c>
    </row>
    <row r="28" spans="1:11" ht="59.25" customHeight="1" x14ac:dyDescent="0.25">
      <c r="A28" s="9" t="s">
        <v>32</v>
      </c>
      <c r="B28" s="17" t="s">
        <v>7</v>
      </c>
      <c r="C28" s="18">
        <v>1307</v>
      </c>
      <c r="D28" s="18">
        <v>1638.3</v>
      </c>
      <c r="E28" s="18">
        <v>1688.6</v>
      </c>
      <c r="F28" s="19">
        <f>E28/D28*100</f>
        <v>103.07025575291459</v>
      </c>
      <c r="G28" s="19">
        <f t="shared" si="16"/>
        <v>129.1966335118592</v>
      </c>
      <c r="H28" s="26" t="s">
        <v>100</v>
      </c>
      <c r="I28" s="18">
        <v>1822</v>
      </c>
      <c r="J28" s="18">
        <f t="shared" si="2"/>
        <v>-133.40000000000009</v>
      </c>
      <c r="K28" s="19">
        <f t="shared" si="3"/>
        <v>92.678375411635557</v>
      </c>
    </row>
    <row r="29" spans="1:11" ht="42.75" customHeight="1" x14ac:dyDescent="0.25">
      <c r="A29" s="9" t="s">
        <v>119</v>
      </c>
      <c r="B29" s="21" t="s">
        <v>57</v>
      </c>
      <c r="C29" s="18">
        <v>0</v>
      </c>
      <c r="D29" s="18">
        <v>0</v>
      </c>
      <c r="E29" s="18">
        <v>0</v>
      </c>
      <c r="F29" s="19">
        <v>0</v>
      </c>
      <c r="G29" s="19">
        <v>0</v>
      </c>
      <c r="H29" s="20" t="s">
        <v>101</v>
      </c>
      <c r="I29" s="18">
        <v>30.4</v>
      </c>
      <c r="J29" s="18">
        <f t="shared" si="2"/>
        <v>-30.4</v>
      </c>
      <c r="K29" s="19">
        <f t="shared" si="3"/>
        <v>0</v>
      </c>
    </row>
    <row r="30" spans="1:11" ht="27" x14ac:dyDescent="0.25">
      <c r="A30" s="9" t="s">
        <v>33</v>
      </c>
      <c r="B30" s="16" t="s">
        <v>8</v>
      </c>
      <c r="C30" s="11">
        <f>SUM(C31:C34)</f>
        <v>1186</v>
      </c>
      <c r="D30" s="11">
        <f>SUM(D31:D34)</f>
        <v>1882.7</v>
      </c>
      <c r="E30" s="11">
        <f>SUM(E31:E34)</f>
        <v>2999.5</v>
      </c>
      <c r="F30" s="12">
        <f t="shared" ref="F30:F36" si="19">E30/D30*100</f>
        <v>159.31906304775057</v>
      </c>
      <c r="G30" s="12">
        <f t="shared" si="16"/>
        <v>252.90893760539629</v>
      </c>
      <c r="H30" s="22"/>
      <c r="I30" s="11">
        <f>SUM(I31:I34)</f>
        <v>6535.2</v>
      </c>
      <c r="J30" s="18">
        <f t="shared" si="2"/>
        <v>-3535.7</v>
      </c>
      <c r="K30" s="19">
        <f t="shared" si="3"/>
        <v>45.897600685518427</v>
      </c>
    </row>
    <row r="31" spans="1:11" ht="40.5" x14ac:dyDescent="0.25">
      <c r="A31" s="9" t="s">
        <v>42</v>
      </c>
      <c r="B31" s="25" t="s">
        <v>12</v>
      </c>
      <c r="C31" s="18">
        <v>39</v>
      </c>
      <c r="D31" s="18">
        <v>96.2</v>
      </c>
      <c r="E31" s="18">
        <v>96.2</v>
      </c>
      <c r="F31" s="19">
        <f t="shared" si="19"/>
        <v>100</v>
      </c>
      <c r="G31" s="19">
        <f t="shared" si="16"/>
        <v>246.66666666666669</v>
      </c>
      <c r="H31" s="26" t="s">
        <v>110</v>
      </c>
      <c r="I31" s="18">
        <v>2209.1</v>
      </c>
      <c r="J31" s="18">
        <f t="shared" si="2"/>
        <v>-2112.9</v>
      </c>
      <c r="K31" s="19">
        <f t="shared" si="3"/>
        <v>4.3547145896518948</v>
      </c>
    </row>
    <row r="32" spans="1:11" ht="42.75" customHeight="1" x14ac:dyDescent="0.25">
      <c r="A32" s="9" t="s">
        <v>123</v>
      </c>
      <c r="B32" s="25" t="s">
        <v>15</v>
      </c>
      <c r="C32" s="18">
        <v>1104</v>
      </c>
      <c r="D32" s="18">
        <v>1665.1</v>
      </c>
      <c r="E32" s="18">
        <v>2761.3</v>
      </c>
      <c r="F32" s="19">
        <f t="shared" si="19"/>
        <v>165.83388385081977</v>
      </c>
      <c r="G32" s="19">
        <f t="shared" si="16"/>
        <v>250.11775362318843</v>
      </c>
      <c r="H32" s="26" t="s">
        <v>102</v>
      </c>
      <c r="I32" s="18">
        <v>2602.9</v>
      </c>
      <c r="J32" s="18">
        <f t="shared" si="2"/>
        <v>158.40000000000009</v>
      </c>
      <c r="K32" s="19">
        <f t="shared" si="3"/>
        <v>106.08551999692651</v>
      </c>
    </row>
    <row r="33" spans="1:11" ht="57" customHeight="1" x14ac:dyDescent="0.25">
      <c r="A33" s="9" t="s">
        <v>116</v>
      </c>
      <c r="B33" s="25" t="s">
        <v>72</v>
      </c>
      <c r="C33" s="18">
        <v>0</v>
      </c>
      <c r="D33" s="18">
        <v>32</v>
      </c>
      <c r="E33" s="18">
        <v>38.299999999999997</v>
      </c>
      <c r="F33" s="19">
        <f t="shared" si="19"/>
        <v>119.68749999999999</v>
      </c>
      <c r="G33" s="19">
        <v>0</v>
      </c>
      <c r="H33" s="26" t="s">
        <v>111</v>
      </c>
      <c r="I33" s="18">
        <v>1647.4</v>
      </c>
      <c r="J33" s="18">
        <v>0</v>
      </c>
      <c r="K33" s="19">
        <v>0</v>
      </c>
    </row>
    <row r="34" spans="1:11" ht="68.25" customHeight="1" x14ac:dyDescent="0.25">
      <c r="A34" s="9" t="s">
        <v>117</v>
      </c>
      <c r="B34" s="25" t="s">
        <v>70</v>
      </c>
      <c r="C34" s="18">
        <v>43</v>
      </c>
      <c r="D34" s="18">
        <v>89.4</v>
      </c>
      <c r="E34" s="18">
        <v>103.7</v>
      </c>
      <c r="F34" s="19">
        <f t="shared" si="19"/>
        <v>115.99552572706935</v>
      </c>
      <c r="G34" s="19">
        <f t="shared" si="16"/>
        <v>241.16279069767441</v>
      </c>
      <c r="H34" s="26" t="s">
        <v>96</v>
      </c>
      <c r="I34" s="18">
        <v>75.8</v>
      </c>
      <c r="J34" s="28">
        <f t="shared" si="2"/>
        <v>27.900000000000006</v>
      </c>
      <c r="K34" s="19">
        <f t="shared" si="3"/>
        <v>136.80738786279684</v>
      </c>
    </row>
    <row r="35" spans="1:11" ht="21" x14ac:dyDescent="0.25">
      <c r="A35" s="9" t="s">
        <v>34</v>
      </c>
      <c r="B35" s="21" t="s">
        <v>9</v>
      </c>
      <c r="C35" s="18">
        <v>1944</v>
      </c>
      <c r="D35" s="18">
        <v>2269.6999999999998</v>
      </c>
      <c r="E35" s="18">
        <v>2498.6999999999998</v>
      </c>
      <c r="F35" s="19">
        <f t="shared" si="19"/>
        <v>110.08943913292507</v>
      </c>
      <c r="G35" s="19">
        <f t="shared" si="16"/>
        <v>128.53395061728395</v>
      </c>
      <c r="H35" s="20" t="s">
        <v>97</v>
      </c>
      <c r="I35" s="18">
        <v>3208.5</v>
      </c>
      <c r="J35" s="18">
        <f t="shared" si="2"/>
        <v>-709.80000000000018</v>
      </c>
      <c r="K35" s="19">
        <f t="shared" si="3"/>
        <v>77.877512856474979</v>
      </c>
    </row>
    <row r="36" spans="1:11" ht="52.5" x14ac:dyDescent="0.25">
      <c r="A36" s="9" t="s">
        <v>118</v>
      </c>
      <c r="B36" s="21" t="s">
        <v>10</v>
      </c>
      <c r="C36" s="18">
        <v>0</v>
      </c>
      <c r="D36" s="18">
        <v>28</v>
      </c>
      <c r="E36" s="29" t="s">
        <v>98</v>
      </c>
      <c r="F36" s="19">
        <f t="shared" si="19"/>
        <v>156.42857142857142</v>
      </c>
      <c r="G36" s="19">
        <v>0</v>
      </c>
      <c r="H36" s="26" t="s">
        <v>103</v>
      </c>
      <c r="I36" s="29" t="s">
        <v>78</v>
      </c>
      <c r="J36" s="18">
        <f t="shared" si="2"/>
        <v>43.8</v>
      </c>
      <c r="K36" s="19">
        <v>0</v>
      </c>
    </row>
    <row r="37" spans="1:11" ht="16.5" x14ac:dyDescent="0.25">
      <c r="A37" s="14" t="s">
        <v>35</v>
      </c>
      <c r="B37" s="21" t="s">
        <v>11</v>
      </c>
      <c r="C37" s="11">
        <f>SUM(C38:C45)</f>
        <v>958146.7</v>
      </c>
      <c r="D37" s="11">
        <f>SUM(D38:D45)</f>
        <v>1087025.6000000001</v>
      </c>
      <c r="E37" s="11">
        <f>SUM(E38:E45)</f>
        <v>952910.20000000007</v>
      </c>
      <c r="F37" s="12">
        <f t="shared" ref="F37:F41" si="20">E37/D37*100</f>
        <v>87.662167293944137</v>
      </c>
      <c r="G37" s="12">
        <f t="shared" ref="G37:G40" si="21">E37/C37*100</f>
        <v>99.453476174368717</v>
      </c>
      <c r="H37" s="22"/>
      <c r="I37" s="11">
        <f>SUM(I38:I45)</f>
        <v>729927.4</v>
      </c>
      <c r="J37" s="11">
        <f t="shared" si="2"/>
        <v>222982.80000000005</v>
      </c>
      <c r="K37" s="12">
        <f t="shared" si="3"/>
        <v>130.54862716483859</v>
      </c>
    </row>
    <row r="38" spans="1:11" ht="21" x14ac:dyDescent="0.25">
      <c r="A38" s="9" t="s">
        <v>115</v>
      </c>
      <c r="B38" s="30" t="s">
        <v>47</v>
      </c>
      <c r="C38" s="31">
        <v>113063</v>
      </c>
      <c r="D38" s="31">
        <v>166838.9</v>
      </c>
      <c r="E38" s="31">
        <v>166838.9</v>
      </c>
      <c r="F38" s="19">
        <f t="shared" si="20"/>
        <v>100</v>
      </c>
      <c r="G38" s="19">
        <f t="shared" si="21"/>
        <v>147.56277473620901</v>
      </c>
      <c r="H38" s="20" t="s">
        <v>69</v>
      </c>
      <c r="I38" s="31">
        <v>111081.8</v>
      </c>
      <c r="J38" s="18">
        <f t="shared" si="2"/>
        <v>55757.099999999991</v>
      </c>
      <c r="K38" s="19">
        <f t="shared" si="3"/>
        <v>150.19463134374845</v>
      </c>
    </row>
    <row r="39" spans="1:11" ht="47.25" customHeight="1" x14ac:dyDescent="0.25">
      <c r="A39" s="9" t="s">
        <v>114</v>
      </c>
      <c r="B39" s="25" t="s">
        <v>41</v>
      </c>
      <c r="C39" s="31">
        <v>419734</v>
      </c>
      <c r="D39" s="31">
        <v>468073.4</v>
      </c>
      <c r="E39" s="31">
        <v>333091</v>
      </c>
      <c r="F39" s="19">
        <f>E39/D39*100</f>
        <v>71.162129700170951</v>
      </c>
      <c r="G39" s="19">
        <f t="shared" si="21"/>
        <v>79.357640791548931</v>
      </c>
      <c r="H39" s="26" t="s">
        <v>124</v>
      </c>
      <c r="I39" s="31">
        <v>206287.1</v>
      </c>
      <c r="J39" s="18">
        <f t="shared" si="2"/>
        <v>126803.9</v>
      </c>
      <c r="K39" s="19">
        <f t="shared" si="3"/>
        <v>161.4696217068348</v>
      </c>
    </row>
    <row r="40" spans="1:11" ht="21" x14ac:dyDescent="0.25">
      <c r="A40" s="9" t="s">
        <v>113</v>
      </c>
      <c r="B40" s="32" t="s">
        <v>64</v>
      </c>
      <c r="C40" s="31">
        <v>407985.1</v>
      </c>
      <c r="D40" s="31">
        <v>434538.5</v>
      </c>
      <c r="E40" s="31">
        <v>434132</v>
      </c>
      <c r="F40" s="19">
        <f t="shared" si="20"/>
        <v>99.906452477743642</v>
      </c>
      <c r="G40" s="19">
        <f t="shared" si="21"/>
        <v>106.40878796799198</v>
      </c>
      <c r="H40" s="26" t="s">
        <v>68</v>
      </c>
      <c r="I40" s="31">
        <v>398421</v>
      </c>
      <c r="J40" s="18">
        <f t="shared" si="2"/>
        <v>35711</v>
      </c>
      <c r="K40" s="19">
        <f t="shared" si="3"/>
        <v>108.96313196342562</v>
      </c>
    </row>
    <row r="41" spans="1:11" ht="27" x14ac:dyDescent="0.25">
      <c r="A41" s="9" t="s">
        <v>44</v>
      </c>
      <c r="B41" s="32" t="s">
        <v>53</v>
      </c>
      <c r="C41" s="31">
        <v>17364.599999999999</v>
      </c>
      <c r="D41" s="31">
        <v>17574.8</v>
      </c>
      <c r="E41" s="31">
        <v>17574.8</v>
      </c>
      <c r="F41" s="19">
        <f t="shared" si="20"/>
        <v>100</v>
      </c>
      <c r="G41" s="19">
        <f>E41/C41*100</f>
        <v>101.2105087361644</v>
      </c>
      <c r="H41" s="20" t="s">
        <v>99</v>
      </c>
      <c r="I41" s="31">
        <v>14039.8</v>
      </c>
      <c r="J41" s="18">
        <f t="shared" si="2"/>
        <v>3535</v>
      </c>
      <c r="K41" s="19">
        <f t="shared" si="3"/>
        <v>125.17842134503341</v>
      </c>
    </row>
    <row r="42" spans="1:11" ht="42" x14ac:dyDescent="0.25">
      <c r="A42" s="33" t="s">
        <v>90</v>
      </c>
      <c r="B42" s="32" t="s">
        <v>89</v>
      </c>
      <c r="C42" s="31">
        <v>0</v>
      </c>
      <c r="D42" s="31">
        <v>0</v>
      </c>
      <c r="E42" s="31">
        <v>1250</v>
      </c>
      <c r="F42" s="19">
        <v>0</v>
      </c>
      <c r="G42" s="19">
        <v>0</v>
      </c>
      <c r="H42" s="26" t="s">
        <v>127</v>
      </c>
      <c r="I42" s="31">
        <v>0</v>
      </c>
      <c r="J42" s="18">
        <f t="shared" ref="J42" si="22">E42-I42</f>
        <v>1250</v>
      </c>
      <c r="K42" s="19">
        <v>0</v>
      </c>
    </row>
    <row r="43" spans="1:11" ht="16.5" x14ac:dyDescent="0.25">
      <c r="A43" s="9" t="s">
        <v>45</v>
      </c>
      <c r="B43" s="25" t="s">
        <v>46</v>
      </c>
      <c r="C43" s="31">
        <v>0</v>
      </c>
      <c r="D43" s="31">
        <v>0</v>
      </c>
      <c r="E43" s="31">
        <v>0</v>
      </c>
      <c r="F43" s="19">
        <v>0</v>
      </c>
      <c r="G43" s="19">
        <v>0</v>
      </c>
      <c r="H43" s="20"/>
      <c r="I43" s="31">
        <v>0</v>
      </c>
      <c r="J43" s="18">
        <f t="shared" si="2"/>
        <v>0</v>
      </c>
      <c r="K43" s="19">
        <v>0</v>
      </c>
    </row>
    <row r="44" spans="1:11" ht="35.25" customHeight="1" x14ac:dyDescent="0.25">
      <c r="A44" s="34" t="s">
        <v>65</v>
      </c>
      <c r="B44" s="25" t="s">
        <v>71</v>
      </c>
      <c r="C44" s="31">
        <v>0</v>
      </c>
      <c r="D44" s="31">
        <v>0</v>
      </c>
      <c r="E44" s="18">
        <v>2779.2</v>
      </c>
      <c r="F44" s="19">
        <v>0</v>
      </c>
      <c r="G44" s="19">
        <v>0</v>
      </c>
      <c r="H44" s="27" t="s">
        <v>80</v>
      </c>
      <c r="I44" s="18">
        <v>2413.1</v>
      </c>
      <c r="J44" s="18">
        <f t="shared" si="2"/>
        <v>366.09999999999991</v>
      </c>
      <c r="K44" s="19">
        <f t="shared" si="3"/>
        <v>115.17135634660809</v>
      </c>
    </row>
    <row r="45" spans="1:11" ht="53.25" customHeight="1" x14ac:dyDescent="0.25">
      <c r="A45" s="34" t="s">
        <v>37</v>
      </c>
      <c r="B45" s="25" t="s">
        <v>38</v>
      </c>
      <c r="C45" s="31">
        <v>0</v>
      </c>
      <c r="D45" s="31">
        <v>0</v>
      </c>
      <c r="E45" s="18">
        <v>-2755.7</v>
      </c>
      <c r="F45" s="19">
        <v>0</v>
      </c>
      <c r="G45" s="19">
        <v>0</v>
      </c>
      <c r="H45" s="27" t="s">
        <v>79</v>
      </c>
      <c r="I45" s="18">
        <v>-2315.4</v>
      </c>
      <c r="J45" s="18">
        <f t="shared" si="2"/>
        <v>-440.29999999999973</v>
      </c>
      <c r="K45" s="19">
        <f t="shared" si="3"/>
        <v>119.01615271659323</v>
      </c>
    </row>
    <row r="46" spans="1:11" ht="16.5" x14ac:dyDescent="0.25">
      <c r="A46" s="35"/>
      <c r="B46" s="36" t="s">
        <v>48</v>
      </c>
      <c r="C46" s="11">
        <f>SUM(C4,C37)</f>
        <v>1383525.2999999998</v>
      </c>
      <c r="D46" s="11">
        <f>SUM(D4,D37)</f>
        <v>1514404.2000000002</v>
      </c>
      <c r="E46" s="11">
        <f>SUM(E4,E37)</f>
        <v>1402155.2</v>
      </c>
      <c r="F46" s="12">
        <f>E46/D46*100</f>
        <v>92.587910149747316</v>
      </c>
      <c r="G46" s="12">
        <f>E46/C46*100</f>
        <v>101.34655289643059</v>
      </c>
      <c r="H46" s="13" t="s">
        <v>63</v>
      </c>
      <c r="I46" s="11">
        <f>SUM(I4,I37)</f>
        <v>1284139.2</v>
      </c>
      <c r="J46" s="11">
        <f t="shared" si="2"/>
        <v>118016</v>
      </c>
      <c r="K46" s="12">
        <f t="shared" si="3"/>
        <v>109.1902809290457</v>
      </c>
    </row>
  </sheetData>
  <mergeCells count="1">
    <mergeCell ref="A1:K1"/>
  </mergeCells>
  <phoneticPr fontId="1" type="noConversion"/>
  <pageMargins left="0.74803149606299213" right="0.74803149606299213" top="0.98425196850393704" bottom="0.98425196850393704" header="0.51181102362204722" footer="0.51181102362204722"/>
  <pageSetup paperSize="9" scale="53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за 2020 год</vt:lpstr>
      <vt:lpstr>'за 2020 год'!бЮДЖЕТ_2005_НОВ</vt:lpstr>
      <vt:lpstr>'за 2020 год'!бЮДЖЕТ_2005_НОВ.КЛ.</vt:lpstr>
    </vt:vector>
  </TitlesOfParts>
  <Company>Администрация Грязовецкого района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NKA</dc:creator>
  <cp:lastModifiedBy>Н.К. Абакумкина</cp:lastModifiedBy>
  <cp:lastPrinted>2023-03-07T05:46:02Z</cp:lastPrinted>
  <dcterms:created xsi:type="dcterms:W3CDTF">2004-12-09T07:13:42Z</dcterms:created>
  <dcterms:modified xsi:type="dcterms:W3CDTF">2023-04-05T08:20:51Z</dcterms:modified>
</cp:coreProperties>
</file>